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Pay Period Check" sheetId="1" r:id="rId1"/>
    <sheet name="Journal Transactions" sheetId="2" r:id="rId2"/>
  </sheets>
  <calcPr calcId="145621"/>
</workbook>
</file>

<file path=xl/calcChain.xml><?xml version="1.0" encoding="utf-8"?>
<calcChain xmlns="http://schemas.openxmlformats.org/spreadsheetml/2006/main">
  <c r="H49" i="2"/>
  <c r="E49"/>
  <c r="B49"/>
  <c r="I49"/>
  <c r="F49"/>
  <c r="C49"/>
  <c r="C40"/>
  <c r="B40"/>
  <c r="I33"/>
  <c r="H33"/>
  <c r="F33"/>
  <c r="E33"/>
  <c r="C33"/>
  <c r="B33"/>
  <c r="I25"/>
  <c r="H25"/>
  <c r="F25"/>
  <c r="E25"/>
  <c r="C25"/>
  <c r="B25"/>
  <c r="I15"/>
  <c r="H15"/>
  <c r="F15"/>
  <c r="E15"/>
  <c r="C15"/>
  <c r="B15"/>
  <c r="B39" l="1"/>
  <c r="I8"/>
  <c r="B32"/>
  <c r="E32"/>
  <c r="H24"/>
  <c r="I11" i="1" l="1"/>
  <c r="I10"/>
  <c r="I15"/>
  <c r="C11"/>
  <c r="C15"/>
  <c r="C13"/>
  <c r="I13" s="1"/>
  <c r="C12"/>
  <c r="I12" s="1"/>
  <c r="I17" l="1"/>
  <c r="C17"/>
</calcChain>
</file>

<file path=xl/sharedStrings.xml><?xml version="1.0" encoding="utf-8"?>
<sst xmlns="http://schemas.openxmlformats.org/spreadsheetml/2006/main" count="273" uniqueCount="93">
  <si>
    <t>Salary</t>
  </si>
  <si>
    <t>Federal Tax</t>
  </si>
  <si>
    <t>State Tax</t>
  </si>
  <si>
    <t>Child Support</t>
  </si>
  <si>
    <t>Expense</t>
  </si>
  <si>
    <t>Liability</t>
  </si>
  <si>
    <t>DR</t>
  </si>
  <si>
    <t>CR</t>
  </si>
  <si>
    <t>Bi-Weekly Pay Period 7/29/2013 - 8/11-2013</t>
  </si>
  <si>
    <t>Federal Tax Withheld</t>
  </si>
  <si>
    <t>State Tax Withheld</t>
  </si>
  <si>
    <t>Child Support Deduction</t>
  </si>
  <si>
    <t>Total ER Expenses</t>
  </si>
  <si>
    <t>Asset</t>
  </si>
  <si>
    <t>NET PAY</t>
  </si>
  <si>
    <t>401k Match Contrib</t>
  </si>
  <si>
    <t>SALARY/WAGES EXPENSE</t>
  </si>
  <si>
    <t>SALARY/WAGES PAYABLE</t>
  </si>
  <si>
    <t>FIT WITHHELD PAYABLE</t>
  </si>
  <si>
    <t>SIT WITHHELD PAYABLE</t>
  </si>
  <si>
    <t>CASH / PAYROLL BANK A/C</t>
  </si>
  <si>
    <t>EMPLOYER TAX EXPENSE</t>
  </si>
  <si>
    <t>U I PAYABLE</t>
  </si>
  <si>
    <t>HEALTH &amp; WELFARE PAYABLE</t>
  </si>
  <si>
    <t>401K RETIREMENT PAYABLE</t>
  </si>
  <si>
    <t>(Expense)</t>
  </si>
  <si>
    <t>(Asset)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</si>
  <si>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</si>
  <si>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</si>
  <si>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</si>
  <si>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</si>
  <si>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</si>
  <si>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</si>
  <si>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</si>
  <si>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</si>
  <si>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</si>
  <si>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</si>
  <si>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</si>
  <si>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</si>
  <si>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</si>
  <si>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BENEFITS EXPENSE</t>
  </si>
  <si>
    <t>401k RETIREMENT EXPENSE</t>
  </si>
  <si>
    <t>Social Security Tax Withheld*</t>
  </si>
  <si>
    <t>Medicare Tax Withheld*</t>
  </si>
  <si>
    <t>Medical/Dental Deduction*</t>
  </si>
  <si>
    <t>401k Deduction*</t>
  </si>
  <si>
    <t>ER Benefit Costs</t>
  </si>
  <si>
    <r>
      <t xml:space="preserve">FUI </t>
    </r>
    <r>
      <rPr>
        <sz val="11"/>
        <color theme="1"/>
        <rFont val="Calibri"/>
        <family val="2"/>
        <scheme val="minor"/>
      </rPr>
      <t xml:space="preserve"> (.6%)</t>
    </r>
  </si>
  <si>
    <r>
      <t xml:space="preserve">SUI </t>
    </r>
    <r>
      <rPr>
        <sz val="11"/>
        <color theme="1"/>
        <rFont val="Calibri"/>
        <family val="2"/>
        <scheme val="minor"/>
      </rPr>
      <t xml:space="preserve"> (3.4%)</t>
    </r>
  </si>
  <si>
    <r>
      <t xml:space="preserve">ER SS portion  </t>
    </r>
    <r>
      <rPr>
        <sz val="11"/>
        <color theme="1"/>
        <rFont val="Calibri"/>
        <family val="2"/>
        <scheme val="minor"/>
      </rPr>
      <t>(6.2%)</t>
    </r>
  </si>
  <si>
    <r>
      <t>ER Med portion (</t>
    </r>
    <r>
      <rPr>
        <sz val="11"/>
        <color theme="1"/>
        <rFont val="Calibri"/>
        <family val="2"/>
        <scheme val="minor"/>
      </rPr>
      <t xml:space="preserve"> 1.45%)</t>
    </r>
  </si>
  <si>
    <t>GARN/CHILD SUPP PAYABLE</t>
  </si>
  <si>
    <t>SS/MED W/H &amp; ER PAYABLE</t>
  </si>
  <si>
    <t>*Additional Company (ER) Expenses</t>
  </si>
  <si>
    <t>Ø</t>
  </si>
  <si>
    <t>Expenses booked in month based on PERIOD END</t>
  </si>
  <si>
    <t>Liabilities booked in month based on CHECK END</t>
  </si>
  <si>
    <t>Check Date 8/16/2013</t>
  </si>
  <si>
    <t>*additional ER Company Expense</t>
  </si>
  <si>
    <t>ER Medicare portion</t>
  </si>
  <si>
    <t>FUTA (FUI)</t>
  </si>
  <si>
    <t>SUTA (SUI)</t>
  </si>
  <si>
    <t>ER Soc Sec portion</t>
  </si>
  <si>
    <t>(Liability)</t>
  </si>
  <si>
    <t>941 Tax Deposit</t>
  </si>
  <si>
    <t>State Tax Deposit</t>
  </si>
  <si>
    <t>940 Tax Deposit</t>
  </si>
  <si>
    <t>Vendor Payment</t>
  </si>
  <si>
    <t>Court Payment</t>
  </si>
  <si>
    <t>Accrual needed for days in July (7/29, 7/30, 7/31)</t>
  </si>
  <si>
    <t>Tax Deposits/ Vendor Payments</t>
  </si>
  <si>
    <t>Social Security Tax (EE)</t>
  </si>
  <si>
    <t>Medicare Tax (EE)</t>
  </si>
  <si>
    <t>401k Deduction (EE)</t>
  </si>
  <si>
    <t>401k Retirement Match (ER)</t>
  </si>
  <si>
    <t>Medical/Dental Deduction (EE)</t>
  </si>
  <si>
    <t>ER Benefits Cost portion (ER)</t>
  </si>
  <si>
    <t>Balance</t>
  </si>
  <si>
    <t>SS &amp; Med</t>
  </si>
  <si>
    <t>Net Pay</t>
  </si>
  <si>
    <t>941 Taxes</t>
  </si>
  <si>
    <t>FUI/SUI</t>
  </si>
  <si>
    <t>Benefits</t>
  </si>
  <si>
    <t>401k</t>
  </si>
  <si>
    <t>Child Supp</t>
  </si>
  <si>
    <t>C &amp; E</t>
  </si>
  <si>
    <t>T ACCOUNT BREAKDOWN OF PAYCHECK</t>
  </si>
  <si>
    <t>Paycheck Sample</t>
  </si>
  <si>
    <t>Normal Balance</t>
  </si>
  <si>
    <t>Debit (DR)</t>
  </si>
  <si>
    <t>Liabilities</t>
  </si>
  <si>
    <t>Credit (CR)</t>
  </si>
  <si>
    <t>State UI Deposit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</si>
</sst>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2" fillId="0" borderId="0" xfId="0" applyFont="1" applyAlignment="1">
      <alignment horizontal="left" indent="1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3" fillId="0" borderId="0" xfId="2" applyFont="1" applyAlignment="1"/>
    <xf numFmtId="44" fontId="3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 indent="1"/>
    </xf>
    <xf numFmtId="0" fontId="0" fillId="0" borderId="3" xfId="0" applyBorder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10" fillId="0" borderId="0" xfId="0" applyFont="1"/>
    <xf numFmtId="0" fontId="5" fillId="0" borderId="2" xfId="0" applyFont="1" applyBorder="1"/>
    <xf numFmtId="43" fontId="0" fillId="0" borderId="0" xfId="1" applyFont="1"/>
    <xf numFmtId="43" fontId="5" fillId="0" borderId="3" xfId="1" applyFont="1" applyBorder="1"/>
    <xf numFmtId="43" fontId="5" fillId="0" borderId="2" xfId="1" applyFont="1" applyBorder="1"/>
    <xf numFmtId="43" fontId="5" fillId="0" borderId="0" xfId="1" applyFont="1"/>
    <xf numFmtId="0" fontId="5" fillId="0" borderId="0" xfId="0" applyFont="1" applyBorder="1"/>
    <xf numFmtId="0" fontId="0" fillId="0" borderId="0" xfId="0" applyFont="1"/>
    <xf numFmtId="0" fontId="8" fillId="0" borderId="0" xfId="0" applyFont="1"/>
    <xf numFmtId="43" fontId="5" fillId="0" borderId="0" xfId="1" applyFont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indent="1"/>
    </xf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5" fillId="0" borderId="6" xfId="0" applyFont="1" applyBorder="1"/>
    <xf numFmtId="0" fontId="0" fillId="0" borderId="6" xfId="0" applyBorder="1"/>
    <xf numFmtId="0" fontId="3" fillId="0" borderId="0" xfId="0" applyFont="1" applyAlignment="1">
      <alignment horizontal="left" indent="14"/>
    </xf>
    <xf numFmtId="0" fontId="11" fillId="0" borderId="0" xfId="0" applyFont="1" applyAlignment="1">
      <alignment horizontal="center"/>
    </xf>
    <xf numFmtId="43" fontId="1" fillId="0" borderId="0" xfId="1" applyFont="1"/>
    <xf numFmtId="43" fontId="5" fillId="0" borderId="0" xfId="0" applyNumberFormat="1" applyFont="1"/>
    <xf numFmtId="43" fontId="0" fillId="0" borderId="0" xfId="0" applyNumberFormat="1" applyFont="1"/>
    <xf numFmtId="0" fontId="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43" fontId="12" fillId="0" borderId="0" xfId="0" applyNumberFormat="1" applyFont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9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 indent="2"/>
    </xf>
    <xf numFmtId="43" fontId="5" fillId="0" borderId="3" xfId="0" applyNumberFormat="1" applyFont="1" applyBorder="1"/>
    <xf numFmtId="43" fontId="5" fillId="0" borderId="3" xfId="1" applyFont="1" applyFill="1" applyBorder="1"/>
    <xf numFmtId="43" fontId="5" fillId="0" borderId="1" xfId="1" applyFont="1" applyBorder="1"/>
    <xf numFmtId="0" fontId="5" fillId="0" borderId="4" xfId="0" applyFont="1" applyBorder="1"/>
    <xf numFmtId="0" fontId="0" fillId="0" borderId="5" xfId="0" applyBorder="1"/>
    <xf numFmtId="0" fontId="0" fillId="0" borderId="1" xfId="0" applyBorder="1"/>
    <xf numFmtId="0" fontId="5" fillId="0" borderId="1" xfId="0" applyFont="1" applyBorder="1"/>
    <xf numFmtId="43" fontId="5" fillId="0" borderId="1" xfId="0" applyNumberFormat="1" applyFont="1" applyBorder="1"/>
    <xf numFmtId="43" fontId="5" fillId="0" borderId="4" xfId="1" applyFont="1" applyBorder="1"/>
    <xf numFmtId="0" fontId="0" fillId="0" borderId="4" xfId="0" applyBorder="1"/>
    <xf numFmtId="0" fontId="7" fillId="0" borderId="0" xfId="0" applyFont="1" applyAlignment="1">
      <alignment horizontal="right"/>
    </xf>
    <xf numFmtId="43" fontId="5" fillId="2" borderId="0" xfId="0" applyNumberFormat="1" applyFont="1" applyFill="1"/>
    <xf numFmtId="0" fontId="8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left" indent="1"/>
    </xf>
    <xf numFmtId="0" fontId="5" fillId="4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left" indent="1"/>
    </xf>
    <xf numFmtId="0" fontId="5" fillId="4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left" indent="1"/>
    </xf>
    <xf numFmtId="0" fontId="7" fillId="4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left" indent="1"/>
    </xf>
    <xf numFmtId="0" fontId="9" fillId="4" borderId="7" xfId="0" applyFont="1" applyFill="1" applyBorder="1" applyAlignment="1">
      <alignment horizontal="left" indent="1"/>
    </xf>
    <xf numFmtId="0" fontId="9" fillId="3" borderId="7" xfId="0" applyFont="1" applyFill="1" applyBorder="1" applyAlignment="1">
      <alignment horizontal="left" indent="1"/>
    </xf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left" indent="2"/>
    </xf>
    <xf numFmtId="43" fontId="2" fillId="0" borderId="6" xfId="1" applyFont="1" applyBorder="1"/>
    <xf numFmtId="0" fontId="2" fillId="0" borderId="4" xfId="0" applyFont="1" applyBorder="1" applyAlignment="1">
      <alignment horizontal="left" indent="2"/>
    </xf>
    <xf numFmtId="43" fontId="2" fillId="0" borderId="5" xfId="1" applyFont="1" applyBorder="1"/>
    <xf numFmtId="0" fontId="2" fillId="0" borderId="7" xfId="0" applyFont="1" applyBorder="1"/>
    <xf numFmtId="43" fontId="2" fillId="0" borderId="8" xfId="1" applyFont="1" applyBorder="1"/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45"/>
  <sheetViews>
    <sheetView tabSelected="1" zoomScaleNormal="100" workbookViewId="0">
      <selection activeCell="L33" sqref="L33"/>
    </sheetView>
  </sheetViews>
  <sheetFormatPr defaultColWidth="9.109375" defaultRowHeight="15.6"/>
  <cols>
    <col min="1" max="1" width="4.88671875" style="1" customWidth="1"/>
    <col min="2" max="2" width="29.44140625" style="1" customWidth="1"/>
    <col min="3" max="3" width="13.109375" style="2" customWidth="1"/>
    <col min="4" max="4" width="11.6640625" style="1" customWidth="1"/>
    <col min="5" max="5" width="2.6640625" style="7" customWidth="1"/>
    <col min="6" max="6" width="11.6640625" style="1" customWidth="1"/>
    <col min="7" max="7" width="2.6640625" style="7" customWidth="1"/>
    <col min="8" max="8" width="5.5546875" style="19" customWidth="1"/>
    <col min="9" max="9" width="9.44140625" style="1" customWidth="1"/>
    <col min="10" max="10" width="24.109375" style="4" customWidth="1"/>
    <col min="11" max="11" width="11.6640625" style="1" customWidth="1"/>
    <col min="12" max="12" width="2.6640625" style="1" customWidth="1"/>
    <col min="13" max="13" width="11.6640625" style="1" customWidth="1"/>
    <col min="14" max="14" width="2.6640625" style="1" customWidth="1"/>
    <col min="15" max="16384" width="9.109375" style="1"/>
  </cols>
  <sheetData>
    <row r="2" spans="1:14">
      <c r="B2" s="3" t="s">
        <v>8</v>
      </c>
      <c r="F2" s="3" t="s">
        <v>57</v>
      </c>
    </row>
    <row r="3" spans="1:14">
      <c r="B3" s="14" t="s">
        <v>55</v>
      </c>
      <c r="C3" s="23"/>
      <c r="D3" s="28"/>
      <c r="E3" s="44"/>
      <c r="F3" s="50" t="s">
        <v>69</v>
      </c>
      <c r="G3" s="44"/>
      <c r="H3" s="28"/>
      <c r="I3" s="28"/>
      <c r="J3" s="32"/>
    </row>
    <row r="4" spans="1:14">
      <c r="B4" s="50" t="s">
        <v>56</v>
      </c>
      <c r="C4" s="23"/>
      <c r="D4" s="28"/>
      <c r="E4" s="44"/>
      <c r="F4" s="28"/>
      <c r="G4" s="44"/>
      <c r="H4" s="28"/>
      <c r="I4" s="28"/>
      <c r="J4" s="32"/>
    </row>
    <row r="5" spans="1:14">
      <c r="B5" s="50"/>
      <c r="C5" s="23"/>
      <c r="D5" s="28"/>
      <c r="E5" s="44"/>
      <c r="F5" s="28"/>
      <c r="G5" s="44"/>
      <c r="H5" s="28"/>
      <c r="I5" s="28"/>
      <c r="J5" s="32"/>
    </row>
    <row r="6" spans="1:14">
      <c r="B6" s="50"/>
      <c r="C6" s="23"/>
      <c r="D6" s="28"/>
      <c r="E6" s="44"/>
      <c r="F6" s="28"/>
      <c r="G6" s="44"/>
      <c r="H6" s="28"/>
      <c r="I6" s="28"/>
      <c r="J6" s="32"/>
    </row>
    <row r="7" spans="1:14">
      <c r="B7" s="90" t="s">
        <v>87</v>
      </c>
    </row>
    <row r="8" spans="1:14">
      <c r="D8" s="67" t="s">
        <v>6</v>
      </c>
      <c r="E8" s="68"/>
      <c r="F8" s="67" t="s">
        <v>7</v>
      </c>
      <c r="G8" s="6"/>
      <c r="H8" s="35"/>
      <c r="I8" s="3" t="s">
        <v>53</v>
      </c>
    </row>
    <row r="9" spans="1:14" ht="18">
      <c r="A9" s="29"/>
      <c r="B9" s="5" t="s">
        <v>0</v>
      </c>
      <c r="C9" s="8">
        <v>3400</v>
      </c>
      <c r="D9" s="76" t="s">
        <v>4</v>
      </c>
      <c r="E9" s="65" t="s">
        <v>27</v>
      </c>
      <c r="F9" s="77" t="s">
        <v>5</v>
      </c>
      <c r="G9" s="65" t="s">
        <v>28</v>
      </c>
      <c r="H9" s="10"/>
      <c r="I9" s="3"/>
      <c r="K9" s="69" t="s">
        <v>6</v>
      </c>
      <c r="L9" s="67"/>
      <c r="M9" s="67" t="s">
        <v>7</v>
      </c>
    </row>
    <row r="10" spans="1:14">
      <c r="A10" s="29"/>
      <c r="B10" s="31" t="s">
        <v>9</v>
      </c>
      <c r="C10" s="41">
        <v>324.5</v>
      </c>
      <c r="D10" s="72" t="s">
        <v>5</v>
      </c>
      <c r="E10" s="65" t="s">
        <v>28</v>
      </c>
      <c r="F10" s="78" t="s">
        <v>5</v>
      </c>
      <c r="G10" s="65" t="s">
        <v>29</v>
      </c>
      <c r="H10" s="10"/>
      <c r="I10" s="43">
        <f>C9*0.6%</f>
        <v>20.400000000000002</v>
      </c>
      <c r="J10" s="32" t="s">
        <v>47</v>
      </c>
      <c r="K10" s="76" t="s">
        <v>4</v>
      </c>
      <c r="L10" s="65" t="s">
        <v>37</v>
      </c>
      <c r="M10" s="79" t="s">
        <v>5</v>
      </c>
      <c r="N10" s="65" t="s">
        <v>36</v>
      </c>
    </row>
    <row r="11" spans="1:14">
      <c r="A11" s="29"/>
      <c r="B11" s="31" t="s">
        <v>10</v>
      </c>
      <c r="C11" s="41">
        <f>C9*6%</f>
        <v>204</v>
      </c>
      <c r="D11" s="72" t="s">
        <v>5</v>
      </c>
      <c r="E11" s="65" t="s">
        <v>28</v>
      </c>
      <c r="F11" s="78" t="s">
        <v>5</v>
      </c>
      <c r="G11" s="65" t="s">
        <v>30</v>
      </c>
      <c r="H11" s="10"/>
      <c r="I11" s="43">
        <f>C9*3.4%</f>
        <v>115.60000000000001</v>
      </c>
      <c r="J11" s="32" t="s">
        <v>48</v>
      </c>
      <c r="K11" s="80" t="s">
        <v>4</v>
      </c>
      <c r="L11" s="65" t="s">
        <v>37</v>
      </c>
      <c r="M11" s="81" t="s">
        <v>5</v>
      </c>
      <c r="N11" s="65" t="s">
        <v>36</v>
      </c>
    </row>
    <row r="12" spans="1:14">
      <c r="A12" s="29"/>
      <c r="B12" s="31" t="s">
        <v>42</v>
      </c>
      <c r="C12" s="41">
        <f>C9*6.2%</f>
        <v>210.8</v>
      </c>
      <c r="D12" s="72" t="s">
        <v>5</v>
      </c>
      <c r="E12" s="65" t="s">
        <v>28</v>
      </c>
      <c r="F12" s="78" t="s">
        <v>5</v>
      </c>
      <c r="G12" s="65" t="s">
        <v>31</v>
      </c>
      <c r="H12" s="40" t="s">
        <v>54</v>
      </c>
      <c r="I12" s="43">
        <f>C12</f>
        <v>210.8</v>
      </c>
      <c r="J12" s="32" t="s">
        <v>49</v>
      </c>
      <c r="K12" s="80" t="s">
        <v>4</v>
      </c>
      <c r="L12" s="65" t="s">
        <v>37</v>
      </c>
      <c r="M12" s="81" t="s">
        <v>5</v>
      </c>
      <c r="N12" s="65" t="s">
        <v>31</v>
      </c>
    </row>
    <row r="13" spans="1:14">
      <c r="A13" s="29"/>
      <c r="B13" s="31" t="s">
        <v>43</v>
      </c>
      <c r="C13" s="41">
        <f>C9*1.45%</f>
        <v>49.3</v>
      </c>
      <c r="D13" s="72" t="s">
        <v>5</v>
      </c>
      <c r="E13" s="65" t="s">
        <v>28</v>
      </c>
      <c r="F13" s="78" t="s">
        <v>5</v>
      </c>
      <c r="G13" s="65" t="s">
        <v>31</v>
      </c>
      <c r="H13" s="40" t="s">
        <v>54</v>
      </c>
      <c r="I13" s="43">
        <f>C13</f>
        <v>49.3</v>
      </c>
      <c r="J13" s="32" t="s">
        <v>50</v>
      </c>
      <c r="K13" s="80" t="s">
        <v>4</v>
      </c>
      <c r="L13" s="65" t="s">
        <v>37</v>
      </c>
      <c r="M13" s="81" t="s">
        <v>5</v>
      </c>
      <c r="N13" s="65" t="s">
        <v>31</v>
      </c>
    </row>
    <row r="14" spans="1:14">
      <c r="A14" s="29"/>
      <c r="B14" s="31" t="s">
        <v>44</v>
      </c>
      <c r="C14" s="41">
        <v>84</v>
      </c>
      <c r="D14" s="72" t="s">
        <v>5</v>
      </c>
      <c r="E14" s="65" t="s">
        <v>28</v>
      </c>
      <c r="F14" s="78" t="s">
        <v>5</v>
      </c>
      <c r="G14" s="65" t="s">
        <v>32</v>
      </c>
      <c r="H14" s="40" t="s">
        <v>54</v>
      </c>
      <c r="I14" s="23">
        <v>346</v>
      </c>
      <c r="J14" s="32" t="s">
        <v>46</v>
      </c>
      <c r="K14" s="80" t="s">
        <v>4</v>
      </c>
      <c r="L14" s="65" t="s">
        <v>38</v>
      </c>
      <c r="M14" s="81" t="s">
        <v>5</v>
      </c>
      <c r="N14" s="65" t="s">
        <v>32</v>
      </c>
    </row>
    <row r="15" spans="1:14">
      <c r="A15" s="29"/>
      <c r="B15" s="31" t="s">
        <v>45</v>
      </c>
      <c r="C15" s="41">
        <f>C9*6%</f>
        <v>204</v>
      </c>
      <c r="D15" s="72" t="s">
        <v>5</v>
      </c>
      <c r="E15" s="65" t="s">
        <v>28</v>
      </c>
      <c r="F15" s="78" t="s">
        <v>5</v>
      </c>
      <c r="G15" s="65" t="s">
        <v>33</v>
      </c>
      <c r="H15" s="40" t="s">
        <v>54</v>
      </c>
      <c r="I15" s="43">
        <f>C9*4%</f>
        <v>136</v>
      </c>
      <c r="J15" s="32" t="s">
        <v>15</v>
      </c>
      <c r="K15" s="82" t="s">
        <v>4</v>
      </c>
      <c r="L15" s="65" t="s">
        <v>39</v>
      </c>
      <c r="M15" s="83" t="s">
        <v>5</v>
      </c>
      <c r="N15" s="65" t="s">
        <v>33</v>
      </c>
    </row>
    <row r="16" spans="1:14">
      <c r="A16" s="29"/>
      <c r="B16" s="31" t="s">
        <v>11</v>
      </c>
      <c r="C16" s="41">
        <v>125</v>
      </c>
      <c r="D16" s="72" t="s">
        <v>5</v>
      </c>
      <c r="E16" s="65" t="s">
        <v>28</v>
      </c>
      <c r="F16" s="78" t="s">
        <v>5</v>
      </c>
      <c r="G16" s="65" t="s">
        <v>34</v>
      </c>
      <c r="H16" s="10"/>
      <c r="N16" s="3"/>
    </row>
    <row r="17" spans="1:10">
      <c r="A17" s="29"/>
      <c r="B17" s="39" t="s">
        <v>14</v>
      </c>
      <c r="C17" s="9">
        <f>C9-C10-C11-C12-C13-C14-C15-C16</f>
        <v>2198.3999999999996</v>
      </c>
      <c r="D17" s="74" t="s">
        <v>5</v>
      </c>
      <c r="E17" s="65" t="s">
        <v>28</v>
      </c>
      <c r="F17" s="75" t="s">
        <v>13</v>
      </c>
      <c r="G17" s="65" t="s">
        <v>35</v>
      </c>
      <c r="H17" s="10"/>
      <c r="I17" s="48">
        <f>SUM(I10:I16)</f>
        <v>878.1</v>
      </c>
      <c r="J17" s="49" t="s">
        <v>12</v>
      </c>
    </row>
    <row r="18" spans="1:10">
      <c r="B18" s="15" t="s">
        <v>58</v>
      </c>
    </row>
    <row r="22" spans="1:10">
      <c r="B22" s="3" t="s">
        <v>70</v>
      </c>
    </row>
    <row r="23" spans="1:10">
      <c r="B23" s="3"/>
      <c r="D23" s="67" t="s">
        <v>6</v>
      </c>
      <c r="E23" s="68"/>
      <c r="F23" s="67" t="s">
        <v>7</v>
      </c>
      <c r="G23" s="44"/>
      <c r="H23" s="28"/>
      <c r="I23" s="45"/>
      <c r="J23" s="45"/>
    </row>
    <row r="24" spans="1:10">
      <c r="B24" s="31" t="s">
        <v>1</v>
      </c>
      <c r="C24" s="23">
        <v>324.5</v>
      </c>
      <c r="D24" s="70" t="s">
        <v>5</v>
      </c>
      <c r="E24" s="65" t="s">
        <v>29</v>
      </c>
      <c r="F24" s="71" t="s">
        <v>13</v>
      </c>
      <c r="G24" s="66" t="s">
        <v>35</v>
      </c>
      <c r="I24" s="46"/>
      <c r="J24" s="11" t="s">
        <v>64</v>
      </c>
    </row>
    <row r="25" spans="1:10">
      <c r="B25" s="31" t="s">
        <v>71</v>
      </c>
      <c r="C25" s="23">
        <v>210.8</v>
      </c>
      <c r="D25" s="72" t="s">
        <v>5</v>
      </c>
      <c r="E25" s="65" t="s">
        <v>31</v>
      </c>
      <c r="F25" s="73" t="s">
        <v>13</v>
      </c>
      <c r="G25" s="66" t="s">
        <v>35</v>
      </c>
      <c r="I25" s="46"/>
      <c r="J25" s="11" t="s">
        <v>64</v>
      </c>
    </row>
    <row r="26" spans="1:10">
      <c r="B26" s="31" t="s">
        <v>72</v>
      </c>
      <c r="C26" s="23">
        <v>49.3</v>
      </c>
      <c r="D26" s="72" t="s">
        <v>5</v>
      </c>
      <c r="E26" s="65" t="s">
        <v>31</v>
      </c>
      <c r="F26" s="73" t="s">
        <v>13</v>
      </c>
      <c r="G26" s="66" t="s">
        <v>35</v>
      </c>
      <c r="I26" s="46"/>
      <c r="J26" s="11" t="s">
        <v>64</v>
      </c>
    </row>
    <row r="27" spans="1:10">
      <c r="B27" s="31" t="s">
        <v>62</v>
      </c>
      <c r="C27" s="23">
        <v>210.8</v>
      </c>
      <c r="D27" s="72" t="s">
        <v>5</v>
      </c>
      <c r="E27" s="65" t="s">
        <v>31</v>
      </c>
      <c r="F27" s="73" t="s">
        <v>13</v>
      </c>
      <c r="G27" s="66" t="s">
        <v>35</v>
      </c>
      <c r="I27" s="6"/>
      <c r="J27" s="11" t="s">
        <v>64</v>
      </c>
    </row>
    <row r="28" spans="1:10">
      <c r="B28" s="31" t="s">
        <v>59</v>
      </c>
      <c r="C28" s="23">
        <v>49.3</v>
      </c>
      <c r="D28" s="72" t="s">
        <v>5</v>
      </c>
      <c r="E28" s="65" t="s">
        <v>31</v>
      </c>
      <c r="F28" s="73" t="s">
        <v>13</v>
      </c>
      <c r="G28" s="66" t="s">
        <v>35</v>
      </c>
      <c r="I28" s="46"/>
      <c r="J28" s="11" t="s">
        <v>64</v>
      </c>
    </row>
    <row r="29" spans="1:10">
      <c r="B29" s="31" t="s">
        <v>60</v>
      </c>
      <c r="C29" s="23">
        <v>20.400000000000002</v>
      </c>
      <c r="D29" s="72" t="s">
        <v>5</v>
      </c>
      <c r="E29" s="65" t="s">
        <v>36</v>
      </c>
      <c r="F29" s="73" t="s">
        <v>13</v>
      </c>
      <c r="G29" s="66" t="s">
        <v>35</v>
      </c>
      <c r="I29" s="46"/>
      <c r="J29" s="52" t="s">
        <v>66</v>
      </c>
    </row>
    <row r="30" spans="1:10">
      <c r="B30" s="31" t="s">
        <v>2</v>
      </c>
      <c r="C30" s="23">
        <v>204</v>
      </c>
      <c r="D30" s="72" t="s">
        <v>5</v>
      </c>
      <c r="E30" s="65" t="s">
        <v>30</v>
      </c>
      <c r="F30" s="73" t="s">
        <v>13</v>
      </c>
      <c r="G30" s="66" t="s">
        <v>35</v>
      </c>
      <c r="I30" s="46"/>
      <c r="J30" s="52" t="s">
        <v>65</v>
      </c>
    </row>
    <row r="31" spans="1:10">
      <c r="B31" s="31" t="s">
        <v>61</v>
      </c>
      <c r="C31" s="23">
        <v>115.60000000000001</v>
      </c>
      <c r="D31" s="72" t="s">
        <v>5</v>
      </c>
      <c r="E31" s="65" t="s">
        <v>36</v>
      </c>
      <c r="F31" s="73" t="s">
        <v>13</v>
      </c>
      <c r="G31" s="66" t="s">
        <v>35</v>
      </c>
      <c r="I31" s="46"/>
      <c r="J31" s="52" t="s">
        <v>92</v>
      </c>
    </row>
    <row r="32" spans="1:10">
      <c r="B32" s="31" t="s">
        <v>75</v>
      </c>
      <c r="C32" s="23">
        <v>84</v>
      </c>
      <c r="D32" s="72" t="s">
        <v>5</v>
      </c>
      <c r="E32" s="65" t="s">
        <v>32</v>
      </c>
      <c r="F32" s="73" t="s">
        <v>13</v>
      </c>
      <c r="G32" s="66" t="s">
        <v>35</v>
      </c>
      <c r="I32" s="46"/>
      <c r="J32" s="52" t="s">
        <v>67</v>
      </c>
    </row>
    <row r="33" spans="2:10">
      <c r="B33" s="31" t="s">
        <v>76</v>
      </c>
      <c r="C33" s="23">
        <v>346</v>
      </c>
      <c r="D33" s="72" t="s">
        <v>5</v>
      </c>
      <c r="E33" s="65" t="s">
        <v>32</v>
      </c>
      <c r="F33" s="73" t="s">
        <v>13</v>
      </c>
      <c r="G33" s="66" t="s">
        <v>35</v>
      </c>
      <c r="I33" s="46"/>
      <c r="J33" s="52" t="s">
        <v>67</v>
      </c>
    </row>
    <row r="34" spans="2:10">
      <c r="B34" s="31" t="s">
        <v>73</v>
      </c>
      <c r="C34" s="23">
        <v>204</v>
      </c>
      <c r="D34" s="72" t="s">
        <v>5</v>
      </c>
      <c r="E34" s="65" t="s">
        <v>33</v>
      </c>
      <c r="F34" s="73" t="s">
        <v>13</v>
      </c>
      <c r="G34" s="66" t="s">
        <v>35</v>
      </c>
      <c r="I34" s="46"/>
      <c r="J34" s="52" t="s">
        <v>67</v>
      </c>
    </row>
    <row r="35" spans="2:10">
      <c r="B35" s="31" t="s">
        <v>74</v>
      </c>
      <c r="C35" s="23">
        <v>136</v>
      </c>
      <c r="D35" s="72" t="s">
        <v>5</v>
      </c>
      <c r="E35" s="65" t="s">
        <v>33</v>
      </c>
      <c r="F35" s="73" t="s">
        <v>13</v>
      </c>
      <c r="G35" s="66" t="s">
        <v>35</v>
      </c>
      <c r="I35" s="46"/>
      <c r="J35" s="52" t="s">
        <v>67</v>
      </c>
    </row>
    <row r="36" spans="2:10">
      <c r="B36" s="31" t="s">
        <v>3</v>
      </c>
      <c r="C36" s="23">
        <v>125</v>
      </c>
      <c r="D36" s="74" t="s">
        <v>5</v>
      </c>
      <c r="E36" s="65" t="s">
        <v>34</v>
      </c>
      <c r="F36" s="75" t="s">
        <v>13</v>
      </c>
      <c r="G36" s="66" t="s">
        <v>35</v>
      </c>
      <c r="I36" s="46"/>
      <c r="J36" s="52" t="s">
        <v>68</v>
      </c>
    </row>
    <row r="39" spans="2:10">
      <c r="B39" s="95" t="s">
        <v>88</v>
      </c>
      <c r="C39" s="96"/>
    </row>
    <row r="40" spans="2:10">
      <c r="B40" s="91" t="s">
        <v>13</v>
      </c>
      <c r="C40" s="92" t="s">
        <v>89</v>
      </c>
    </row>
    <row r="41" spans="2:10">
      <c r="B41" s="91" t="s">
        <v>4</v>
      </c>
      <c r="C41" s="92" t="s">
        <v>89</v>
      </c>
    </row>
    <row r="42" spans="2:10">
      <c r="B42" s="93" t="s">
        <v>90</v>
      </c>
      <c r="C42" s="94" t="s">
        <v>91</v>
      </c>
    </row>
    <row r="43" spans="2:10">
      <c r="C43" s="1"/>
      <c r="I43" s="46"/>
      <c r="J43" s="47"/>
    </row>
    <row r="44" spans="2:10">
      <c r="C44" s="1"/>
      <c r="I44" s="46"/>
      <c r="J44" s="47"/>
    </row>
    <row r="45" spans="2:10">
      <c r="C45" s="1"/>
      <c r="I45" s="46"/>
      <c r="J45" s="47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zoomScaleNormal="100" workbookViewId="0">
      <selection activeCell="J17" sqref="J17"/>
    </sheetView>
  </sheetViews>
  <sheetFormatPr defaultRowHeight="14.4"/>
  <cols>
    <col min="1" max="1" width="6.33203125" customWidth="1"/>
    <col min="2" max="3" width="12.6640625" customWidth="1"/>
    <col min="5" max="6" width="12.6640625" customWidth="1"/>
    <col min="8" max="9" width="12.6640625" customWidth="1"/>
    <col min="10" max="10" width="8.44140625" customWidth="1"/>
    <col min="11" max="11" width="6" customWidth="1"/>
  </cols>
  <sheetData>
    <row r="1" spans="1:11" s="3" customFormat="1" ht="15.6">
      <c r="A1" s="97" t="s">
        <v>86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3" spans="1:11">
      <c r="A3" s="21"/>
    </row>
    <row r="4" spans="1:11">
      <c r="B4" s="88" t="s">
        <v>27</v>
      </c>
      <c r="C4" s="84" t="s">
        <v>25</v>
      </c>
      <c r="E4" s="87" t="s">
        <v>28</v>
      </c>
      <c r="F4" s="85" t="s">
        <v>63</v>
      </c>
      <c r="H4" s="89" t="s">
        <v>35</v>
      </c>
      <c r="I4" s="86" t="s">
        <v>26</v>
      </c>
    </row>
    <row r="5" spans="1:11">
      <c r="A5" s="21"/>
      <c r="B5" s="98" t="s">
        <v>16</v>
      </c>
      <c r="C5" s="99"/>
      <c r="D5" s="19"/>
      <c r="E5" s="98" t="s">
        <v>17</v>
      </c>
      <c r="F5" s="99"/>
      <c r="H5" s="98" t="s">
        <v>20</v>
      </c>
      <c r="I5" s="99"/>
    </row>
    <row r="6" spans="1:11">
      <c r="B6" s="17" t="s">
        <v>6</v>
      </c>
      <c r="C6" s="18" t="s">
        <v>7</v>
      </c>
      <c r="D6" s="19"/>
      <c r="E6" s="17" t="s">
        <v>6</v>
      </c>
      <c r="F6" s="18" t="s">
        <v>7</v>
      </c>
      <c r="H6" s="17" t="s">
        <v>6</v>
      </c>
      <c r="I6" s="17" t="s">
        <v>7</v>
      </c>
    </row>
    <row r="7" spans="1:11">
      <c r="B7" s="26">
        <v>3400</v>
      </c>
      <c r="C7" s="22"/>
      <c r="D7" s="19"/>
      <c r="E7" s="19"/>
      <c r="F7" s="25">
        <v>3400</v>
      </c>
      <c r="H7" s="19"/>
      <c r="I7" s="25">
        <v>2198.4</v>
      </c>
      <c r="J7" s="63" t="s">
        <v>79</v>
      </c>
    </row>
    <row r="8" spans="1:11">
      <c r="B8" s="19"/>
      <c r="C8" s="20"/>
      <c r="D8" s="19"/>
      <c r="E8" s="26">
        <v>324.5</v>
      </c>
      <c r="F8" s="20"/>
      <c r="H8" s="19"/>
      <c r="I8" s="53">
        <f>SUM(B21,H24)</f>
        <v>844.7</v>
      </c>
      <c r="J8" s="63" t="s">
        <v>80</v>
      </c>
      <c r="K8" s="16" t="s">
        <v>85</v>
      </c>
    </row>
    <row r="9" spans="1:11">
      <c r="B9" s="19"/>
      <c r="C9" s="20"/>
      <c r="D9" s="19"/>
      <c r="E9" s="26">
        <v>204</v>
      </c>
      <c r="F9" s="20"/>
      <c r="H9" s="19"/>
      <c r="I9" s="24">
        <v>204</v>
      </c>
      <c r="J9" s="63" t="s">
        <v>2</v>
      </c>
      <c r="K9" s="16" t="s">
        <v>30</v>
      </c>
    </row>
    <row r="10" spans="1:11">
      <c r="B10" s="19"/>
      <c r="C10" s="20"/>
      <c r="D10" s="63" t="s">
        <v>78</v>
      </c>
      <c r="E10" s="26">
        <v>260.10000000000002</v>
      </c>
      <c r="F10" s="20"/>
      <c r="H10" s="19"/>
      <c r="I10" s="24">
        <v>136</v>
      </c>
      <c r="J10" s="63" t="s">
        <v>81</v>
      </c>
      <c r="K10" s="16" t="s">
        <v>36</v>
      </c>
    </row>
    <row r="11" spans="1:11">
      <c r="B11" s="19"/>
      <c r="C11" s="20"/>
      <c r="D11" s="19"/>
      <c r="E11" s="26">
        <v>84</v>
      </c>
      <c r="F11" s="20"/>
      <c r="H11" s="37"/>
      <c r="I11" s="24">
        <v>430</v>
      </c>
      <c r="J11" s="63" t="s">
        <v>82</v>
      </c>
      <c r="K11" s="16" t="s">
        <v>32</v>
      </c>
    </row>
    <row r="12" spans="1:11">
      <c r="B12" s="19"/>
      <c r="C12" s="20"/>
      <c r="D12" s="19"/>
      <c r="E12" s="26">
        <v>204</v>
      </c>
      <c r="F12" s="20"/>
      <c r="H12" s="38"/>
      <c r="I12" s="24">
        <v>340</v>
      </c>
      <c r="J12" s="63" t="s">
        <v>83</v>
      </c>
      <c r="K12" s="16" t="s">
        <v>33</v>
      </c>
    </row>
    <row r="13" spans="1:11">
      <c r="B13" s="19"/>
      <c r="C13" s="20"/>
      <c r="D13" s="19"/>
      <c r="E13" s="26">
        <v>125</v>
      </c>
      <c r="F13" s="20"/>
      <c r="H13" s="38"/>
      <c r="I13" s="54">
        <v>125</v>
      </c>
      <c r="J13" s="63" t="s">
        <v>84</v>
      </c>
      <c r="K13" s="16" t="s">
        <v>34</v>
      </c>
    </row>
    <row r="14" spans="1:11">
      <c r="B14" s="59"/>
      <c r="C14" s="56"/>
      <c r="D14" s="19"/>
      <c r="E14" s="55">
        <v>2198.4</v>
      </c>
      <c r="F14" s="56"/>
      <c r="H14" s="57"/>
      <c r="I14" s="58"/>
    </row>
    <row r="15" spans="1:11">
      <c r="A15" s="15" t="s">
        <v>77</v>
      </c>
      <c r="B15" s="64">
        <f>SUM(B7:B14)</f>
        <v>3400</v>
      </c>
      <c r="C15" s="64">
        <f>SUM(C7:C14)</f>
        <v>0</v>
      </c>
      <c r="D15" s="63" t="s">
        <v>77</v>
      </c>
      <c r="E15" s="64">
        <f>SUM(E7:E14)</f>
        <v>3400</v>
      </c>
      <c r="F15" s="64">
        <f>SUM(F7:F14)</f>
        <v>3400</v>
      </c>
      <c r="G15" s="63" t="s">
        <v>77</v>
      </c>
      <c r="H15" s="64">
        <f>SUM(H7:H14)</f>
        <v>0</v>
      </c>
      <c r="I15" s="64">
        <f>SUM(I7:I14)</f>
        <v>4278.1000000000004</v>
      </c>
    </row>
    <row r="16" spans="1:11">
      <c r="C16" s="13"/>
      <c r="F16" s="13"/>
    </row>
    <row r="17" spans="1:9">
      <c r="B17" s="87" t="s">
        <v>29</v>
      </c>
      <c r="C17" s="85" t="s">
        <v>63</v>
      </c>
      <c r="E17" s="87" t="s">
        <v>30</v>
      </c>
      <c r="F17" s="85" t="s">
        <v>63</v>
      </c>
      <c r="H17" s="87" t="s">
        <v>31</v>
      </c>
      <c r="I17" s="85" t="s">
        <v>63</v>
      </c>
    </row>
    <row r="18" spans="1:9">
      <c r="A18" s="21"/>
      <c r="B18" s="98" t="s">
        <v>18</v>
      </c>
      <c r="C18" s="99"/>
      <c r="E18" s="98" t="s">
        <v>19</v>
      </c>
      <c r="F18" s="99"/>
      <c r="H18" s="98" t="s">
        <v>52</v>
      </c>
      <c r="I18" s="99"/>
    </row>
    <row r="19" spans="1:9">
      <c r="B19" s="17" t="s">
        <v>6</v>
      </c>
      <c r="C19" s="18" t="s">
        <v>7</v>
      </c>
      <c r="D19" s="19"/>
      <c r="E19" s="17" t="s">
        <v>6</v>
      </c>
      <c r="F19" s="18" t="s">
        <v>7</v>
      </c>
      <c r="G19" s="19"/>
      <c r="H19" s="17" t="s">
        <v>6</v>
      </c>
      <c r="I19" s="18" t="s">
        <v>7</v>
      </c>
    </row>
    <row r="20" spans="1:9">
      <c r="B20" s="19"/>
      <c r="C20" s="24">
        <v>324.5</v>
      </c>
      <c r="D20" s="19"/>
      <c r="E20" s="19"/>
      <c r="F20" s="24">
        <v>204</v>
      </c>
      <c r="G20" s="19"/>
      <c r="H20" s="19"/>
      <c r="I20" s="24">
        <v>210.8</v>
      </c>
    </row>
    <row r="21" spans="1:9">
      <c r="B21" s="30">
        <v>324.5</v>
      </c>
      <c r="C21" s="20"/>
      <c r="D21" s="19"/>
      <c r="E21" s="30">
        <v>204</v>
      </c>
      <c r="F21" s="20"/>
      <c r="G21" s="19"/>
      <c r="H21" s="19"/>
      <c r="I21" s="24">
        <v>49.3</v>
      </c>
    </row>
    <row r="22" spans="1:9">
      <c r="B22" s="19"/>
      <c r="C22" s="20"/>
      <c r="D22" s="19"/>
      <c r="E22" s="19"/>
      <c r="F22" s="20"/>
      <c r="G22" s="19"/>
      <c r="H22" s="19"/>
      <c r="I22" s="24">
        <v>210.8</v>
      </c>
    </row>
    <row r="23" spans="1:9">
      <c r="B23" s="19"/>
      <c r="C23" s="20"/>
      <c r="D23" s="19"/>
      <c r="E23" s="19"/>
      <c r="F23" s="20"/>
      <c r="G23" s="19"/>
      <c r="H23" s="19"/>
      <c r="I23" s="24">
        <v>49.3</v>
      </c>
    </row>
    <row r="24" spans="1:9">
      <c r="B24" s="59"/>
      <c r="C24" s="56"/>
      <c r="D24" s="19"/>
      <c r="E24" s="59"/>
      <c r="F24" s="56"/>
      <c r="G24" s="19"/>
      <c r="H24" s="60">
        <f>SUM(I20:I23)</f>
        <v>520.20000000000005</v>
      </c>
      <c r="I24" s="56"/>
    </row>
    <row r="25" spans="1:9">
      <c r="A25" s="15" t="s">
        <v>77</v>
      </c>
      <c r="B25" s="64">
        <f>SUM(B17:B24)</f>
        <v>324.5</v>
      </c>
      <c r="C25" s="64">
        <f>SUM(C17:C24)</f>
        <v>324.5</v>
      </c>
      <c r="D25" s="63" t="s">
        <v>77</v>
      </c>
      <c r="E25" s="64">
        <f>SUM(E17:E24)</f>
        <v>204</v>
      </c>
      <c r="F25" s="64">
        <f>SUM(F17:F24)</f>
        <v>204</v>
      </c>
      <c r="G25" s="63" t="s">
        <v>77</v>
      </c>
      <c r="H25" s="64">
        <f>SUM(H17:H24)</f>
        <v>520.20000000000005</v>
      </c>
      <c r="I25" s="64">
        <f>SUM(I17:I24)</f>
        <v>520.20000000000005</v>
      </c>
    </row>
    <row r="26" spans="1:9">
      <c r="B26" s="19"/>
      <c r="C26" s="19"/>
      <c r="D26" s="19"/>
      <c r="E26" s="19"/>
      <c r="F26" s="19"/>
      <c r="G26" s="19"/>
      <c r="H26" s="19"/>
      <c r="I26" s="19"/>
    </row>
    <row r="27" spans="1:9">
      <c r="B27" s="87" t="s">
        <v>32</v>
      </c>
      <c r="C27" s="85" t="s">
        <v>63</v>
      </c>
      <c r="E27" s="87" t="s">
        <v>33</v>
      </c>
      <c r="F27" s="85" t="s">
        <v>63</v>
      </c>
      <c r="H27" s="87" t="s">
        <v>34</v>
      </c>
      <c r="I27" s="85" t="s">
        <v>63</v>
      </c>
    </row>
    <row r="28" spans="1:9">
      <c r="A28" s="21"/>
      <c r="B28" s="98" t="s">
        <v>23</v>
      </c>
      <c r="C28" s="99"/>
      <c r="D28" s="19"/>
      <c r="E28" s="98" t="s">
        <v>24</v>
      </c>
      <c r="F28" s="99"/>
      <c r="G28" s="19"/>
      <c r="H28" s="98" t="s">
        <v>51</v>
      </c>
      <c r="I28" s="99"/>
    </row>
    <row r="29" spans="1:9">
      <c r="B29" s="17" t="s">
        <v>6</v>
      </c>
      <c r="C29" s="51" t="s">
        <v>7</v>
      </c>
      <c r="D29" s="19"/>
      <c r="E29" s="17" t="s">
        <v>6</v>
      </c>
      <c r="F29" s="51" t="s">
        <v>7</v>
      </c>
      <c r="G29" s="19"/>
      <c r="H29" s="17" t="s">
        <v>6</v>
      </c>
      <c r="I29" s="51" t="s">
        <v>7</v>
      </c>
    </row>
    <row r="30" spans="1:9">
      <c r="B30" s="19"/>
      <c r="C30" s="25">
        <v>84</v>
      </c>
      <c r="D30" s="19"/>
      <c r="E30" s="19"/>
      <c r="F30" s="25">
        <v>204</v>
      </c>
      <c r="G30" s="19"/>
      <c r="H30" s="19"/>
      <c r="I30" s="25">
        <v>125</v>
      </c>
    </row>
    <row r="31" spans="1:9">
      <c r="B31" s="19"/>
      <c r="C31" s="24">
        <v>346</v>
      </c>
      <c r="D31" s="19"/>
      <c r="E31" s="19"/>
      <c r="F31" s="24">
        <v>136</v>
      </c>
      <c r="G31" s="19"/>
      <c r="H31" s="26">
        <v>125</v>
      </c>
      <c r="I31" s="20"/>
    </row>
    <row r="32" spans="1:9">
      <c r="B32" s="60">
        <f>SUM(C30:C31)</f>
        <v>430</v>
      </c>
      <c r="C32" s="56"/>
      <c r="D32" s="19"/>
      <c r="E32" s="60">
        <f>SUM(F30:F31)</f>
        <v>340</v>
      </c>
      <c r="F32" s="56"/>
      <c r="G32" s="19"/>
      <c r="H32" s="59"/>
      <c r="I32" s="56"/>
    </row>
    <row r="33" spans="1:9">
      <c r="A33" s="15" t="s">
        <v>77</v>
      </c>
      <c r="B33" s="64">
        <f>SUM(B30:B32)</f>
        <v>430</v>
      </c>
      <c r="C33" s="64">
        <f>SUM(C30:C32)</f>
        <v>430</v>
      </c>
      <c r="D33" s="63" t="s">
        <v>77</v>
      </c>
      <c r="E33" s="64">
        <f>SUM(E30:E32)</f>
        <v>340</v>
      </c>
      <c r="F33" s="64">
        <f>SUM(F30:F32)</f>
        <v>340</v>
      </c>
      <c r="G33" s="63" t="s">
        <v>77</v>
      </c>
      <c r="H33" s="64">
        <f>SUM(H30:H32)</f>
        <v>125</v>
      </c>
      <c r="I33" s="64">
        <f>SUM(I30:I32)</f>
        <v>125</v>
      </c>
    </row>
    <row r="34" spans="1:9">
      <c r="B34" s="42"/>
      <c r="C34" s="27"/>
      <c r="D34" s="19"/>
      <c r="E34" s="42"/>
      <c r="F34" s="27"/>
      <c r="G34" s="19"/>
      <c r="H34" s="19"/>
      <c r="I34" s="27"/>
    </row>
    <row r="35" spans="1:9">
      <c r="B35" s="87" t="s">
        <v>36</v>
      </c>
      <c r="C35" s="85" t="s">
        <v>63</v>
      </c>
      <c r="D35" s="19"/>
      <c r="E35" s="42"/>
      <c r="F35" s="27"/>
      <c r="G35" s="19"/>
      <c r="H35" s="19"/>
      <c r="I35" s="27"/>
    </row>
    <row r="36" spans="1:9">
      <c r="B36" s="98" t="s">
        <v>22</v>
      </c>
      <c r="C36" s="99"/>
      <c r="D36" s="19"/>
      <c r="E36" s="42"/>
      <c r="F36" s="27"/>
      <c r="G36" s="19"/>
      <c r="H36" s="19"/>
      <c r="I36" s="27"/>
    </row>
    <row r="37" spans="1:9">
      <c r="B37" s="17" t="s">
        <v>6</v>
      </c>
      <c r="C37" s="18" t="s">
        <v>7</v>
      </c>
      <c r="D37" s="19"/>
      <c r="E37" s="42"/>
      <c r="F37" s="27"/>
      <c r="G37" s="19"/>
      <c r="H37" s="19"/>
      <c r="I37" s="27"/>
    </row>
    <row r="38" spans="1:9">
      <c r="C38" s="25">
        <v>20.399999999999999</v>
      </c>
      <c r="D38" s="19"/>
      <c r="E38" s="42"/>
      <c r="F38" s="27"/>
      <c r="G38" s="19"/>
      <c r="H38" s="19"/>
      <c r="I38" s="27"/>
    </row>
    <row r="39" spans="1:9">
      <c r="B39" s="60">
        <f>SUM(C38:C39)</f>
        <v>136</v>
      </c>
      <c r="C39" s="61">
        <v>115.6</v>
      </c>
      <c r="D39" s="19"/>
      <c r="E39" s="42"/>
      <c r="F39" s="27"/>
      <c r="G39" s="19"/>
      <c r="H39" s="19"/>
      <c r="I39" s="27"/>
    </row>
    <row r="40" spans="1:9">
      <c r="A40" s="15" t="s">
        <v>77</v>
      </c>
      <c r="B40" s="64">
        <f>SUM(B37:B39)</f>
        <v>136</v>
      </c>
      <c r="C40" s="64">
        <f>SUM(C37:C39)</f>
        <v>136</v>
      </c>
      <c r="D40" s="19"/>
      <c r="E40" s="42"/>
      <c r="F40" s="27"/>
      <c r="G40" s="19"/>
      <c r="H40" s="19"/>
      <c r="I40" s="27"/>
    </row>
    <row r="41" spans="1:9">
      <c r="B41" s="42"/>
      <c r="C41" s="27"/>
      <c r="D41" s="19"/>
      <c r="E41" s="42"/>
      <c r="F41" s="27"/>
      <c r="G41" s="19"/>
      <c r="H41" s="19"/>
      <c r="I41" s="27"/>
    </row>
    <row r="42" spans="1:9">
      <c r="B42" s="88" t="s">
        <v>37</v>
      </c>
      <c r="C42" s="84" t="s">
        <v>25</v>
      </c>
      <c r="E42" s="88" t="s">
        <v>38</v>
      </c>
      <c r="F42" s="84" t="s">
        <v>25</v>
      </c>
      <c r="H42" s="88" t="s">
        <v>39</v>
      </c>
      <c r="I42" s="84" t="s">
        <v>25</v>
      </c>
    </row>
    <row r="43" spans="1:9">
      <c r="A43" s="21"/>
      <c r="B43" s="98" t="s">
        <v>21</v>
      </c>
      <c r="C43" s="99"/>
      <c r="D43" s="19"/>
      <c r="E43" s="98" t="s">
        <v>40</v>
      </c>
      <c r="F43" s="99"/>
      <c r="H43" s="98" t="s">
        <v>41</v>
      </c>
      <c r="I43" s="99"/>
    </row>
    <row r="44" spans="1:9">
      <c r="A44" s="21"/>
      <c r="B44" s="17" t="s">
        <v>6</v>
      </c>
      <c r="C44" s="17" t="s">
        <v>7</v>
      </c>
      <c r="D44" s="19"/>
      <c r="E44" s="17" t="s">
        <v>6</v>
      </c>
      <c r="F44" s="17" t="s">
        <v>7</v>
      </c>
      <c r="H44" s="17" t="s">
        <v>6</v>
      </c>
      <c r="I44" s="17" t="s">
        <v>7</v>
      </c>
    </row>
    <row r="45" spans="1:9">
      <c r="B45" s="26">
        <v>210.8</v>
      </c>
      <c r="C45" s="22"/>
      <c r="D45" s="19"/>
      <c r="E45" s="26">
        <v>346</v>
      </c>
      <c r="F45" s="22"/>
      <c r="H45" s="26">
        <v>136</v>
      </c>
      <c r="I45" s="25"/>
    </row>
    <row r="46" spans="1:9">
      <c r="B46" s="26">
        <v>49.3</v>
      </c>
      <c r="C46" s="20"/>
      <c r="D46" s="19"/>
      <c r="E46" s="26"/>
      <c r="F46" s="20"/>
      <c r="I46" s="12"/>
    </row>
    <row r="47" spans="1:9">
      <c r="B47" s="26">
        <v>20.399999999999999</v>
      </c>
      <c r="C47" s="20"/>
      <c r="D47" s="19"/>
      <c r="E47" s="26"/>
      <c r="F47" s="20"/>
      <c r="I47" s="12"/>
    </row>
    <row r="48" spans="1:9">
      <c r="B48" s="55">
        <v>115.6</v>
      </c>
      <c r="C48" s="56"/>
      <c r="D48" s="19"/>
      <c r="E48" s="59"/>
      <c r="F48" s="56"/>
      <c r="H48" s="58"/>
      <c r="I48" s="62"/>
    </row>
    <row r="49" spans="1:9" s="13" customFormat="1">
      <c r="A49" s="15" t="s">
        <v>77</v>
      </c>
      <c r="B49" s="64">
        <f>SUM(B45:B48)</f>
        <v>396.1</v>
      </c>
      <c r="C49" s="64">
        <f>SUM(C46:C48)</f>
        <v>0</v>
      </c>
      <c r="D49" s="63" t="s">
        <v>77</v>
      </c>
      <c r="E49" s="64">
        <f>SUM(E45:E48)</f>
        <v>346</v>
      </c>
      <c r="F49" s="64">
        <f>SUM(F46:F48)</f>
        <v>0</v>
      </c>
      <c r="G49" s="63" t="s">
        <v>77</v>
      </c>
      <c r="H49" s="64">
        <f>SUM(H45:H48)</f>
        <v>136</v>
      </c>
      <c r="I49" s="64">
        <f>SUM(I46:I48)</f>
        <v>0</v>
      </c>
    </row>
    <row r="50" spans="1:9">
      <c r="D50" s="19"/>
      <c r="G50" s="19"/>
      <c r="H50" s="33"/>
      <c r="I50" s="34"/>
    </row>
    <row r="51" spans="1:9">
      <c r="A51" s="21"/>
      <c r="G51" s="19"/>
      <c r="H51" s="36"/>
      <c r="I51" s="36"/>
    </row>
    <row r="52" spans="1:9">
      <c r="G52" s="19"/>
      <c r="H52" s="35"/>
      <c r="I52" s="35"/>
    </row>
    <row r="53" spans="1:9">
      <c r="G53" s="19"/>
      <c r="H53" s="13"/>
      <c r="I53" s="30"/>
    </row>
    <row r="54" spans="1:9">
      <c r="G54" s="19"/>
      <c r="H54" s="13"/>
      <c r="I54" s="30"/>
    </row>
    <row r="55" spans="1:9">
      <c r="H55" s="13"/>
      <c r="I55" s="13"/>
    </row>
    <row r="56" spans="1:9">
      <c r="B56" s="29"/>
      <c r="C56" s="16"/>
      <c r="D56" s="19"/>
      <c r="G56" s="19"/>
    </row>
  </sheetData>
  <mergeCells count="14">
    <mergeCell ref="A1:K1"/>
    <mergeCell ref="B36:C36"/>
    <mergeCell ref="B43:C43"/>
    <mergeCell ref="H5:I5"/>
    <mergeCell ref="E43:F43"/>
    <mergeCell ref="H43:I43"/>
    <mergeCell ref="B18:C18"/>
    <mergeCell ref="E18:F18"/>
    <mergeCell ref="H18:I18"/>
    <mergeCell ref="E5:F5"/>
    <mergeCell ref="B5:C5"/>
    <mergeCell ref="B28:C28"/>
    <mergeCell ref="E28:F28"/>
    <mergeCell ref="H28:I28"/>
  </mergeCells>
  <pageMargins left="0" right="0" top="0.5" bottom="0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Period Check</vt:lpstr>
      <vt:lpstr>Journal Transactions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2013-08-20T13:48:19Z</dcterms:modified>
</cp:coreProperties>
</file>