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definedNames>
    <definedName name="_xlnm.Print_Area" localSheetId="0">Sheet2!$A$1:$J$67</definedName>
  </definedNames>
  <calcPr calcId="145621"/>
</workbook>
</file>

<file path=xl/calcChain.xml><?xml version="1.0" encoding="utf-8"?>
<calcChain xmlns="http://schemas.openxmlformats.org/spreadsheetml/2006/main">
  <c r="C35" i="2" l="1"/>
  <c r="C30" i="2"/>
  <c r="E44" i="2" s="1"/>
  <c r="C29" i="2"/>
  <c r="E43" i="2" s="1"/>
  <c r="C46" i="2" l="1"/>
  <c r="E60" i="2" s="1"/>
  <c r="C45" i="2"/>
  <c r="E59" i="2" s="1"/>
  <c r="E35" i="2"/>
  <c r="C37" i="2" l="1"/>
  <c r="C38" i="2"/>
  <c r="C31" i="2"/>
  <c r="E45" i="2" l="1"/>
  <c r="E38" i="2"/>
  <c r="C44" i="2" s="1"/>
  <c r="E47" i="2" s="1"/>
  <c r="E37" i="2"/>
  <c r="D55" i="2"/>
  <c r="E54" i="2"/>
  <c r="E62" i="2" s="1"/>
  <c r="E53" i="2"/>
  <c r="E61" i="2" s="1"/>
  <c r="E63" i="2" l="1"/>
  <c r="E65" i="2" s="1"/>
  <c r="E39" i="2"/>
  <c r="C43" i="2"/>
  <c r="E55" i="2"/>
  <c r="E46" i="2" l="1"/>
  <c r="E48" i="2" s="1"/>
  <c r="C47" i="2"/>
  <c r="C32" i="2" s="1"/>
</calcChain>
</file>

<file path=xl/sharedStrings.xml><?xml version="1.0" encoding="utf-8"?>
<sst xmlns="http://schemas.openxmlformats.org/spreadsheetml/2006/main" count="113" uniqueCount="92">
  <si>
    <t>State Tax</t>
  </si>
  <si>
    <t>Medicare Tax</t>
  </si>
  <si>
    <t>Gross Amount</t>
  </si>
  <si>
    <t>Gross Up %</t>
  </si>
  <si>
    <t>Fed Tax</t>
  </si>
  <si>
    <t>Verification</t>
  </si>
  <si>
    <t>State Taxable Wages</t>
  </si>
  <si>
    <t>Federal Taxble Wages</t>
  </si>
  <si>
    <t>Medicare Tax Due (1.45%)</t>
  </si>
  <si>
    <t></t>
  </si>
  <si>
    <t></t>
  </si>
  <si>
    <t>Total Taxes</t>
  </si>
  <si>
    <t>Total Tax %</t>
  </si>
  <si>
    <t>100% - % of Tax Due</t>
  </si>
  <si>
    <t>Federal Income Tax</t>
  </si>
  <si>
    <t>CA State Income Tax</t>
  </si>
  <si>
    <t>Net Deferral to NQDC</t>
  </si>
  <si>
    <t></t>
  </si>
  <si>
    <t>OR</t>
  </si>
  <si>
    <t>APA Calculation Formula</t>
  </si>
  <si>
    <t>Taxable Wages subject to Tax</t>
  </si>
  <si>
    <t>Tax</t>
  </si>
  <si>
    <t>Taxable Wages</t>
  </si>
  <si>
    <t>Social Security Tax Due (6.2%)</t>
  </si>
  <si>
    <r>
      <t xml:space="preserve">10.23% - </t>
    </r>
    <r>
      <rPr>
        <b/>
        <sz val="10"/>
        <color theme="1"/>
        <rFont val="Calibri"/>
        <family val="2"/>
        <scheme val="minor"/>
      </rPr>
      <t>CA</t>
    </r>
  </si>
  <si>
    <t>Amount of NQ Deferred Compensation</t>
  </si>
  <si>
    <t>Gross up on Social Security/Medicare Tax</t>
  </si>
  <si>
    <t>Fed Tax (FITW) on Taxable wages of 1,181.10</t>
  </si>
  <si>
    <t>State Tax (SITW) on Taxable wages of 1,181.10</t>
  </si>
  <si>
    <t>Social Security Tax</t>
  </si>
  <si>
    <t>FITW on (25% of 1,181.10 taxable wages)</t>
  </si>
  <si>
    <t>SITW on (10.23% of 1,181.10 taxable wages)</t>
  </si>
  <si>
    <t>APA National - Scott Mezistrano, CPP</t>
  </si>
  <si>
    <t>NQDC - Non Qualified Deferred Compensation</t>
  </si>
  <si>
    <t>FICA Wages = $100</t>
  </si>
  <si>
    <t>FIT Wages = $100 - net that goes into NQDC</t>
  </si>
  <si>
    <t>SIT Wages = $100 - net that goes into NQDC</t>
  </si>
  <si>
    <t>Amount that goes into NQDC = N</t>
  </si>
  <si>
    <t>FICA Tax = $7.65  ($100 x 7.65% (6.2% SS + 1.45% Medicare)</t>
  </si>
  <si>
    <t>FITW = Federal supplemental withholding rate  ($100 - N)</t>
  </si>
  <si>
    <t>SITW = State supplemental withholding rate  ($100 - N)</t>
  </si>
  <si>
    <t>Example rates:</t>
  </si>
  <si>
    <t>$100 - $7.65 - .25 ($100 - N) - .05 ($100 - N) = N</t>
  </si>
  <si>
    <t>$100 - $7.65 - $25 + .25N - $5 + .05N = N</t>
  </si>
  <si>
    <t>$62.35 + .30N = N</t>
  </si>
  <si>
    <t xml:space="preserve">(100 - 7.65 - 25.00 - 5.00) = $62.35 </t>
  </si>
  <si>
    <t>$62.35 = .70N</t>
  </si>
  <si>
    <t>$62.35 / 70% = 89.07</t>
  </si>
  <si>
    <t>$10.93 x .25 = $2.73</t>
  </si>
  <si>
    <t>$10.93 x .05 = $.55</t>
  </si>
  <si>
    <t>$100 - 7.65 - 2.73 - .55 = $89.07 (NQDC)</t>
  </si>
  <si>
    <t>$89.07 = NQDC</t>
  </si>
  <si>
    <t>FICA Tax Due / Gross Up % of FIT/SIT supplemental rates</t>
  </si>
  <si>
    <t>100 - (25% FIT - 5% SIT) = 70%</t>
  </si>
  <si>
    <t>Simpler calculation than above formula</t>
  </si>
  <si>
    <t>Same results</t>
  </si>
  <si>
    <t>A</t>
  </si>
  <si>
    <t>B</t>
  </si>
  <si>
    <t>Total FICA taxes owed on gross amount</t>
  </si>
  <si>
    <t>100% - 25% - 10.23% = 64.77%</t>
  </si>
  <si>
    <t>Total Federal &amp; State WH Tax</t>
  </si>
  <si>
    <t>Net Amount after FICA Tax</t>
  </si>
  <si>
    <t>Correct NQDC Amount</t>
  </si>
  <si>
    <t>(Federal supp rate (25%) and CA supp rate (10.23%)</t>
  </si>
  <si>
    <t>Social Security Tax (6.2%) on Gross Amount</t>
  </si>
  <si>
    <t>Medicare Tax (1.45%) on Gross Amount</t>
  </si>
  <si>
    <t>Sample of 100% Amount Deferral in CA</t>
  </si>
  <si>
    <t>Soc Security</t>
  </si>
  <si>
    <t>Medicare</t>
  </si>
  <si>
    <t>Federal Tax</t>
  </si>
  <si>
    <t>Net</t>
  </si>
  <si>
    <t>Gross</t>
  </si>
  <si>
    <t>Requires Gross Up</t>
  </si>
  <si>
    <t>Net Grossed Up</t>
  </si>
  <si>
    <t>Supplemental  % Rates</t>
  </si>
  <si>
    <t>25 % on 10,000</t>
  </si>
  <si>
    <t>10.23 % on 10,000</t>
  </si>
  <si>
    <t>1.45 % on 10,000</t>
  </si>
  <si>
    <t>6.2 % on 10,000</t>
  </si>
  <si>
    <t>100% - 35.23 FIT/SIT Supp % of Tax Due</t>
  </si>
  <si>
    <t xml:space="preserve">  </t>
  </si>
  <si>
    <t>10,000 - 8,818.90 = 1,181.10</t>
  </si>
  <si>
    <t>(5,712.00 / 64.77%)</t>
  </si>
  <si>
    <r>
      <t>$7.65 / 70% =</t>
    </r>
    <r>
      <rPr>
        <b/>
        <sz val="10"/>
        <color theme="1"/>
        <rFont val="Calibri"/>
        <family val="2"/>
        <scheme val="minor"/>
      </rPr>
      <t xml:space="preserve"> $10.93</t>
    </r>
  </si>
  <si>
    <t>Taxable wages subject to FITW/SITW tax</t>
  </si>
  <si>
    <t xml:space="preserve">$100 - 89.07 = $10.93 taxable FIT/SIT wages </t>
  </si>
  <si>
    <t>Incorrect net deferral (NQDC) plan</t>
  </si>
  <si>
    <t>Use .25 for FIT supp rate (25%)</t>
  </si>
  <si>
    <t>Use .05 for SIT supp rate (5%)</t>
  </si>
  <si>
    <t>APA Formula:</t>
  </si>
  <si>
    <t xml:space="preserve">The portion that goes to pay Social Secuirty and Medicare Taxes (FICA) does not decrease the taxable wages for Federal Income Tax (FIT) </t>
  </si>
  <si>
    <t>or State Income Tax (SIT)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</si>
</sst>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Wingdings"/>
      <charset val="2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2"/>
      <color rgb="FF0070C0"/>
      <name val="Wingdings"/>
      <charset val="2"/>
    </font>
    <font>
      <sz val="10"/>
      <color theme="1"/>
      <name val="Wingdings"/>
      <charset val="2"/>
    </font>
    <font>
      <b/>
      <sz val="10"/>
      <color rgb="FFFF0000"/>
      <name val="Calibri"/>
      <family val="2"/>
      <scheme val="minor"/>
    </font>
    <font>
      <b/>
      <sz val="12"/>
      <color rgb="FF7030A0"/>
      <name val="Wingdings"/>
      <charset val="2"/>
    </font>
    <font>
      <b/>
      <sz val="9"/>
      <color theme="1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43" fontId="1" fillId="0" borderId="0" xfId="1" applyFont="1"/>
    <xf numFmtId="164" fontId="1" fillId="0" borderId="0" xfId="1" applyNumberFormat="1" applyFont="1"/>
    <xf numFmtId="0" fontId="1" fillId="0" borderId="0" xfId="0" applyFont="1"/>
    <xf numFmtId="43" fontId="1" fillId="0" borderId="1" xfId="1" applyFont="1" applyBorder="1"/>
    <xf numFmtId="164" fontId="1" fillId="0" borderId="1" xfId="1" applyNumberFormat="1" applyFont="1" applyBorder="1"/>
    <xf numFmtId="0" fontId="1" fillId="0" borderId="1" xfId="0" applyFont="1" applyBorder="1"/>
    <xf numFmtId="43" fontId="1" fillId="0" borderId="3" xfId="1" applyFont="1" applyBorder="1"/>
    <xf numFmtId="0" fontId="1" fillId="0" borderId="3" xfId="0" applyFont="1" applyBorder="1"/>
    <xf numFmtId="0" fontId="4" fillId="0" borderId="5" xfId="0" applyFont="1" applyBorder="1"/>
    <xf numFmtId="43" fontId="1" fillId="0" borderId="0" xfId="1" applyFont="1" applyBorder="1"/>
    <xf numFmtId="164" fontId="1" fillId="0" borderId="0" xfId="1" applyNumberFormat="1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43" fontId="4" fillId="0" borderId="0" xfId="1" applyFont="1" applyBorder="1"/>
    <xf numFmtId="0" fontId="6" fillId="0" borderId="5" xfId="0" applyFont="1" applyBorder="1"/>
    <xf numFmtId="0" fontId="4" fillId="0" borderId="5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4" fontId="4" fillId="0" borderId="0" xfId="0" applyNumberFormat="1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164" fontId="1" fillId="0" borderId="3" xfId="1" applyNumberFormat="1" applyFont="1" applyBorder="1"/>
    <xf numFmtId="0" fontId="4" fillId="0" borderId="7" xfId="0" applyFont="1" applyBorder="1"/>
    <xf numFmtId="0" fontId="4" fillId="0" borderId="0" xfId="0" applyFont="1" applyBorder="1" applyAlignment="1"/>
    <xf numFmtId="164" fontId="4" fillId="0" borderId="0" xfId="1" applyNumberFormat="1" applyFont="1"/>
    <xf numFmtId="43" fontId="4" fillId="0" borderId="0" xfId="1" applyFont="1"/>
    <xf numFmtId="43" fontId="4" fillId="0" borderId="3" xfId="1" applyFont="1" applyBorder="1"/>
    <xf numFmtId="0" fontId="4" fillId="0" borderId="3" xfId="0" applyFont="1" applyBorder="1"/>
    <xf numFmtId="164" fontId="4" fillId="0" borderId="0" xfId="1" applyNumberFormat="1" applyFont="1" applyBorder="1"/>
    <xf numFmtId="43" fontId="4" fillId="0" borderId="0" xfId="0" applyNumberFormat="1" applyFont="1" applyBorder="1"/>
    <xf numFmtId="164" fontId="4" fillId="0" borderId="1" xfId="1" applyNumberFormat="1" applyFont="1" applyBorder="1"/>
    <xf numFmtId="43" fontId="4" fillId="0" borderId="1" xfId="0" applyNumberFormat="1" applyFont="1" applyBorder="1"/>
    <xf numFmtId="164" fontId="4" fillId="0" borderId="1" xfId="0" applyNumberFormat="1" applyFont="1" applyBorder="1"/>
    <xf numFmtId="0" fontId="15" fillId="0" borderId="0" xfId="0" applyFont="1" applyBorder="1" applyAlignment="1">
      <alignment horizontal="left" indent="1"/>
    </xf>
    <xf numFmtId="43" fontId="4" fillId="0" borderId="1" xfId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2" borderId="14" xfId="0" applyFont="1" applyFill="1" applyBorder="1"/>
    <xf numFmtId="0" fontId="4" fillId="2" borderId="12" xfId="0" applyFont="1" applyFill="1" applyBorder="1"/>
    <xf numFmtId="164" fontId="4" fillId="0" borderId="3" xfId="1" applyNumberFormat="1" applyFont="1" applyBorder="1"/>
    <xf numFmtId="43" fontId="9" fillId="0" borderId="0" xfId="1" applyFont="1" applyBorder="1"/>
    <xf numFmtId="43" fontId="4" fillId="0" borderId="3" xfId="0" applyNumberFormat="1" applyFont="1" applyBorder="1"/>
    <xf numFmtId="43" fontId="8" fillId="0" borderId="0" xfId="1" applyFont="1"/>
    <xf numFmtId="43" fontId="0" fillId="0" borderId="1" xfId="1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4" fillId="0" borderId="0" xfId="1" applyNumberFormat="1" applyFont="1" applyBorder="1"/>
    <xf numFmtId="0" fontId="17" fillId="0" borderId="0" xfId="0" applyFont="1" applyBorder="1" applyAlignment="1">
      <alignment horizontal="left" indent="1"/>
    </xf>
    <xf numFmtId="43" fontId="8" fillId="0" borderId="0" xfId="1" applyFont="1" applyBorder="1"/>
    <xf numFmtId="43" fontId="4" fillId="2" borderId="2" xfId="1" applyFont="1" applyFill="1" applyBorder="1" applyAlignment="1">
      <alignment horizontal="center"/>
    </xf>
    <xf numFmtId="4" fontId="4" fillId="2" borderId="3" xfId="0" applyNumberFormat="1" applyFont="1" applyFill="1" applyBorder="1"/>
    <xf numFmtId="43" fontId="4" fillId="2" borderId="3" xfId="1" applyFont="1" applyFill="1" applyBorder="1" applyAlignment="1">
      <alignment horizontal="center"/>
    </xf>
    <xf numFmtId="164" fontId="15" fillId="2" borderId="3" xfId="1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" xfId="0" applyFont="1" applyFill="1" applyBorder="1"/>
    <xf numFmtId="164" fontId="14" fillId="0" borderId="0" xfId="1" applyNumberFormat="1" applyFont="1" applyBorder="1" applyAlignment="1">
      <alignment horizontal="center"/>
    </xf>
    <xf numFmtId="43" fontId="8" fillId="0" borderId="1" xfId="1" applyFont="1" applyBorder="1" applyAlignment="1">
      <alignment horizontal="left" indent="1"/>
    </xf>
    <xf numFmtId="164" fontId="4" fillId="0" borderId="0" xfId="1" applyNumberFormat="1" applyFont="1" applyBorder="1" applyAlignment="1">
      <alignment horizontal="left" indent="1"/>
    </xf>
    <xf numFmtId="0" fontId="6" fillId="0" borderId="2" xfId="0" applyFont="1" applyBorder="1"/>
    <xf numFmtId="43" fontId="9" fillId="0" borderId="3" xfId="1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indent="2"/>
    </xf>
    <xf numFmtId="0" fontId="9" fillId="0" borderId="5" xfId="0" applyFont="1" applyBorder="1"/>
    <xf numFmtId="164" fontId="15" fillId="0" borderId="1" xfId="1" applyNumberFormat="1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8" fillId="2" borderId="9" xfId="0" applyFont="1" applyFill="1" applyBorder="1"/>
    <xf numFmtId="43" fontId="4" fillId="2" borderId="14" xfId="1" applyFont="1" applyFill="1" applyBorder="1"/>
    <xf numFmtId="0" fontId="4" fillId="2" borderId="10" xfId="0" applyFont="1" applyFill="1" applyBorder="1"/>
    <xf numFmtId="44" fontId="9" fillId="0" borderId="0" xfId="2" applyFont="1" applyBorder="1"/>
    <xf numFmtId="0" fontId="4" fillId="0" borderId="2" xfId="0" applyFont="1" applyBorder="1" applyAlignment="1">
      <alignment horizontal="center"/>
    </xf>
    <xf numFmtId="9" fontId="4" fillId="0" borderId="3" xfId="0" applyNumberFormat="1" applyFont="1" applyBorder="1" applyAlignment="1">
      <alignment horizontal="left"/>
    </xf>
    <xf numFmtId="0" fontId="0" fillId="0" borderId="8" xfId="0" applyBorder="1"/>
    <xf numFmtId="0" fontId="15" fillId="0" borderId="1" xfId="0" applyFont="1" applyBorder="1" applyAlignment="1">
      <alignment horizontal="left" indent="1"/>
    </xf>
    <xf numFmtId="0" fontId="9" fillId="0" borderId="5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8" fillId="0" borderId="0" xfId="0" applyFont="1" applyBorder="1"/>
    <xf numFmtId="43" fontId="0" fillId="0" borderId="0" xfId="1" applyFont="1" applyBorder="1"/>
    <xf numFmtId="0" fontId="0" fillId="0" borderId="4" xfId="0" applyBorder="1"/>
    <xf numFmtId="0" fontId="0" fillId="0" borderId="6" xfId="0" applyBorder="1"/>
    <xf numFmtId="0" fontId="16" fillId="0" borderId="5" xfId="0" applyFont="1" applyBorder="1"/>
    <xf numFmtId="0" fontId="2" fillId="0" borderId="2" xfId="0" applyFont="1" applyBorder="1"/>
    <xf numFmtId="43" fontId="8" fillId="0" borderId="0" xfId="1" applyFont="1" applyBorder="1" applyAlignment="1">
      <alignment horizontal="left" indent="1"/>
    </xf>
    <xf numFmtId="164" fontId="4" fillId="2" borderId="9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indent="2"/>
    </xf>
    <xf numFmtId="43" fontId="20" fillId="0" borderId="3" xfId="1" applyFont="1" applyBorder="1" applyAlignment="1">
      <alignment horizontal="center"/>
    </xf>
    <xf numFmtId="0" fontId="8" fillId="0" borderId="5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 indent="1"/>
    </xf>
    <xf numFmtId="0" fontId="4" fillId="0" borderId="13" xfId="0" applyFont="1" applyBorder="1"/>
    <xf numFmtId="43" fontId="4" fillId="0" borderId="0" xfId="1" applyFont="1" applyBorder="1" applyAlignment="1">
      <alignment horizontal="left" indent="1"/>
    </xf>
    <xf numFmtId="43" fontId="4" fillId="0" borderId="0" xfId="1" applyFont="1" applyBorder="1" applyAlignment="1">
      <alignment horizontal="left" indent="2"/>
    </xf>
    <xf numFmtId="43" fontId="16" fillId="0" borderId="0" xfId="1" applyFont="1" applyBorder="1" applyAlignment="1">
      <alignment horizontal="left" indent="2"/>
    </xf>
    <xf numFmtId="164" fontId="8" fillId="0" borderId="0" xfId="1" applyNumberFormat="1" applyFont="1" applyBorder="1"/>
    <xf numFmtId="43" fontId="4" fillId="0" borderId="0" xfId="1" applyFont="1" applyBorder="1" applyAlignment="1">
      <alignment horizontal="left" indent="3"/>
    </xf>
    <xf numFmtId="43" fontId="8" fillId="0" borderId="0" xfId="1" applyFont="1" applyBorder="1" applyAlignment="1">
      <alignment horizontal="left" indent="3"/>
    </xf>
    <xf numFmtId="43" fontId="2" fillId="0" borderId="0" xfId="1" applyFont="1" applyBorder="1"/>
    <xf numFmtId="0" fontId="9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4" fillId="2" borderId="5" xfId="1" applyFont="1" applyFill="1" applyBorder="1"/>
    <xf numFmtId="4" fontId="9" fillId="2" borderId="15" xfId="0" applyNumberFormat="1" applyFont="1" applyFill="1" applyBorder="1"/>
    <xf numFmtId="4" fontId="4" fillId="2" borderId="15" xfId="0" applyNumberFormat="1" applyFont="1" applyFill="1" applyBorder="1"/>
    <xf numFmtId="43" fontId="4" fillId="2" borderId="7" xfId="1" applyFont="1" applyFill="1" applyBorder="1" applyAlignment="1">
      <alignment vertical="center"/>
    </xf>
    <xf numFmtId="0" fontId="17" fillId="2" borderId="12" xfId="0" applyFont="1" applyFill="1" applyBorder="1" applyAlignment="1">
      <alignment horizontal="right" indent="1"/>
    </xf>
    <xf numFmtId="43" fontId="4" fillId="2" borderId="5" xfId="1" applyFont="1" applyFill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3" fontId="3" fillId="0" borderId="0" xfId="0" applyNumberFormat="1" applyFont="1" applyBorder="1" applyAlignment="1">
      <alignment horizontal="left" indent="1"/>
    </xf>
    <xf numFmtId="0" fontId="11" fillId="0" borderId="5" xfId="0" applyFont="1" applyBorder="1"/>
    <xf numFmtId="43" fontId="10" fillId="0" borderId="0" xfId="1" applyFont="1" applyBorder="1"/>
    <xf numFmtId="0" fontId="12" fillId="0" borderId="0" xfId="0" applyFont="1" applyBorder="1"/>
    <xf numFmtId="0" fontId="19" fillId="0" borderId="0" xfId="0" applyFont="1" applyBorder="1"/>
    <xf numFmtId="0" fontId="5" fillId="0" borderId="1" xfId="0" applyFont="1" applyBorder="1" applyAlignment="1">
      <alignment horizontal="left" indent="1"/>
    </xf>
    <xf numFmtId="0" fontId="12" fillId="0" borderId="1" xfId="0" applyFont="1" applyBorder="1"/>
    <xf numFmtId="164" fontId="8" fillId="2" borderId="16" xfId="1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46</xdr:row>
      <xdr:rowOff>95250</xdr:rowOff>
    </xdr:from>
    <xdr:to>
      <xdr:col>4</xdr:col>
      <xdr:colOff>104775</xdr:colOff>
      <xdr:row>47</xdr:row>
      <xdr:rowOff>95250</xdr:rowOff>
    </xdr:to>
    <xdr:cxnSp macro="">
      <xdr:nvCxnSpPr>
        <xdr:cNvPr id="4" name="Straight Arrow Connector 3"/>
        <xdr:cNvCxnSpPr/>
      </xdr:nvCxnSpPr>
      <xdr:spPr>
        <a:xfrm>
          <a:off x="3990975" y="7562850"/>
          <a:ext cx="495300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62</xdr:row>
      <xdr:rowOff>76200</xdr:rowOff>
    </xdr:from>
    <xdr:to>
      <xdr:col>6</xdr:col>
      <xdr:colOff>114300</xdr:colOff>
      <xdr:row>64</xdr:row>
      <xdr:rowOff>133350</xdr:rowOff>
    </xdr:to>
    <xdr:cxnSp macro="">
      <xdr:nvCxnSpPr>
        <xdr:cNvPr id="14" name="Straight Arrow Connector 13"/>
        <xdr:cNvCxnSpPr/>
      </xdr:nvCxnSpPr>
      <xdr:spPr>
        <a:xfrm>
          <a:off x="5305425" y="11001375"/>
          <a:ext cx="419100" cy="381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5" zoomScaleNormal="100" workbookViewId="0">
      <selection activeCell="E47" sqref="E47"/>
    </sheetView>
  </sheetViews>
  <sheetFormatPr defaultRowHeight="15" x14ac:dyDescent="0.25"/>
  <cols>
    <col min="1" max="1" width="3.140625" style="46" customWidth="1"/>
    <col min="2" max="2" width="35" style="1" customWidth="1"/>
    <col min="3" max="3" width="10.28515625" style="3" customWidth="1"/>
    <col min="4" max="4" width="12.140625" style="4" customWidth="1"/>
    <col min="5" max="5" width="11.5703125" style="5" customWidth="1"/>
    <col min="6" max="6" width="4.42578125" style="5" customWidth="1"/>
    <col min="7" max="7" width="10.140625" style="5" customWidth="1"/>
    <col min="8" max="8" width="6.42578125" style="5" customWidth="1"/>
    <col min="9" max="9" width="7.85546875" style="3" customWidth="1"/>
    <col min="10" max="10" width="14.28515625" customWidth="1"/>
  </cols>
  <sheetData>
    <row r="1" spans="1:10" x14ac:dyDescent="0.25">
      <c r="B1" s="133" t="s">
        <v>33</v>
      </c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B2" s="92"/>
    </row>
    <row r="3" spans="1:10" x14ac:dyDescent="0.25">
      <c r="B3" s="85" t="s">
        <v>32</v>
      </c>
      <c r="C3" s="9"/>
      <c r="D3" s="23"/>
      <c r="E3" s="10"/>
      <c r="F3" s="10"/>
      <c r="G3" s="10"/>
      <c r="H3" s="10"/>
      <c r="I3" s="9"/>
      <c r="J3" s="82"/>
    </row>
    <row r="4" spans="1:10" x14ac:dyDescent="0.25">
      <c r="B4" s="84" t="s">
        <v>90</v>
      </c>
      <c r="C4" s="12"/>
      <c r="D4" s="13"/>
      <c r="E4" s="15"/>
      <c r="F4" s="15"/>
      <c r="G4" s="15"/>
      <c r="H4" s="15"/>
      <c r="I4" s="12"/>
      <c r="J4" s="83"/>
    </row>
    <row r="5" spans="1:10" x14ac:dyDescent="0.25">
      <c r="B5" s="84" t="s">
        <v>91</v>
      </c>
      <c r="C5" s="12"/>
      <c r="D5" s="13"/>
      <c r="E5" s="15"/>
      <c r="F5" s="15"/>
      <c r="G5" s="15"/>
      <c r="H5" s="15"/>
      <c r="I5" s="12"/>
      <c r="J5" s="83"/>
    </row>
    <row r="6" spans="1:10" x14ac:dyDescent="0.25">
      <c r="B6" s="24"/>
      <c r="C6" s="6"/>
      <c r="D6" s="7"/>
      <c r="E6" s="8"/>
      <c r="F6" s="8"/>
      <c r="G6" s="8"/>
      <c r="H6" s="8"/>
      <c r="I6" s="6"/>
      <c r="J6" s="76"/>
    </row>
    <row r="7" spans="1:10" x14ac:dyDescent="0.25">
      <c r="A7" s="46" t="s">
        <v>56</v>
      </c>
      <c r="B7" s="135" t="s">
        <v>89</v>
      </c>
      <c r="C7" s="30" t="s">
        <v>38</v>
      </c>
      <c r="D7" s="13"/>
      <c r="E7" s="15"/>
      <c r="F7" s="15"/>
      <c r="G7" s="15"/>
      <c r="H7" s="98" t="s">
        <v>41</v>
      </c>
      <c r="I7" s="12"/>
      <c r="J7" s="83"/>
    </row>
    <row r="8" spans="1:10" x14ac:dyDescent="0.25">
      <c r="B8" s="94" t="s">
        <v>34</v>
      </c>
      <c r="C8" s="30" t="s">
        <v>39</v>
      </c>
      <c r="D8" s="13"/>
      <c r="E8" s="15"/>
      <c r="F8" s="15"/>
      <c r="G8" s="15"/>
      <c r="H8" s="98" t="s">
        <v>87</v>
      </c>
      <c r="I8" s="12"/>
      <c r="J8" s="83"/>
    </row>
    <row r="9" spans="1:10" x14ac:dyDescent="0.25">
      <c r="B9" s="95" t="s">
        <v>35</v>
      </c>
      <c r="C9" s="30" t="s">
        <v>40</v>
      </c>
      <c r="D9" s="13"/>
      <c r="E9" s="15"/>
      <c r="F9" s="15"/>
      <c r="G9" s="15"/>
      <c r="H9" s="98" t="s">
        <v>88</v>
      </c>
      <c r="I9" s="12"/>
      <c r="J9" s="83"/>
    </row>
    <row r="10" spans="1:10" x14ac:dyDescent="0.25">
      <c r="B10" s="95" t="s">
        <v>36</v>
      </c>
      <c r="C10" s="12"/>
      <c r="D10" s="30"/>
      <c r="E10" s="15"/>
      <c r="F10" s="15"/>
      <c r="G10" s="15"/>
      <c r="H10" s="15"/>
      <c r="I10" s="12"/>
      <c r="J10" s="83"/>
    </row>
    <row r="11" spans="1:10" x14ac:dyDescent="0.25">
      <c r="B11" s="96" t="s">
        <v>37</v>
      </c>
      <c r="C11" s="30" t="s">
        <v>42</v>
      </c>
      <c r="D11" s="13"/>
      <c r="E11" s="15"/>
      <c r="F11" s="15"/>
      <c r="G11" s="99" t="s">
        <v>45</v>
      </c>
      <c r="H11" s="15"/>
      <c r="I11" s="12"/>
      <c r="J11" s="83"/>
    </row>
    <row r="12" spans="1:10" x14ac:dyDescent="0.25">
      <c r="B12" s="93"/>
      <c r="C12" s="30" t="s">
        <v>43</v>
      </c>
      <c r="D12" s="13"/>
      <c r="E12" s="15"/>
      <c r="F12" s="15"/>
      <c r="G12" s="99" t="s">
        <v>44</v>
      </c>
      <c r="H12" s="15"/>
      <c r="I12" s="12"/>
      <c r="J12" s="63"/>
    </row>
    <row r="13" spans="1:10" x14ac:dyDescent="0.25">
      <c r="B13" s="93"/>
      <c r="C13" s="30" t="s">
        <v>44</v>
      </c>
      <c r="D13" s="13"/>
      <c r="E13" s="15"/>
      <c r="F13" s="15"/>
      <c r="G13" s="99" t="s">
        <v>47</v>
      </c>
      <c r="H13" s="15"/>
      <c r="I13" s="12"/>
      <c r="J13" s="63"/>
    </row>
    <row r="14" spans="1:10" x14ac:dyDescent="0.25">
      <c r="B14" s="93" t="s">
        <v>84</v>
      </c>
      <c r="C14" s="30" t="s">
        <v>46</v>
      </c>
      <c r="D14" s="13"/>
      <c r="E14" s="15"/>
      <c r="F14" s="15"/>
      <c r="G14" s="100" t="s">
        <v>85</v>
      </c>
      <c r="H14" s="15"/>
      <c r="I14" s="12"/>
      <c r="J14" s="83"/>
    </row>
    <row r="15" spans="1:10" x14ac:dyDescent="0.25">
      <c r="B15" s="93"/>
      <c r="C15" s="101" t="s">
        <v>51</v>
      </c>
      <c r="D15" s="13"/>
      <c r="E15" s="15"/>
      <c r="F15" s="15"/>
      <c r="G15" s="102" t="s">
        <v>48</v>
      </c>
      <c r="H15" s="15"/>
      <c r="I15" s="12"/>
      <c r="J15" s="63"/>
    </row>
    <row r="16" spans="1:10" x14ac:dyDescent="0.25">
      <c r="B16" s="93"/>
      <c r="C16" s="12"/>
      <c r="D16" s="13"/>
      <c r="E16" s="15"/>
      <c r="F16" s="15"/>
      <c r="G16" s="102" t="s">
        <v>49</v>
      </c>
      <c r="H16" s="15"/>
      <c r="I16" s="12"/>
      <c r="J16" s="63"/>
    </row>
    <row r="17" spans="1:10" x14ac:dyDescent="0.25">
      <c r="B17" s="93"/>
      <c r="C17" s="12"/>
      <c r="D17" s="13"/>
      <c r="E17" s="15"/>
      <c r="F17" s="15"/>
      <c r="G17" s="103" t="s">
        <v>50</v>
      </c>
      <c r="H17" s="15"/>
      <c r="I17" s="12"/>
      <c r="J17" s="63"/>
    </row>
    <row r="18" spans="1:10" x14ac:dyDescent="0.25">
      <c r="B18" s="97"/>
      <c r="C18" s="6"/>
      <c r="D18" s="7"/>
      <c r="E18" s="8"/>
      <c r="F18" s="8"/>
      <c r="G18" s="8"/>
      <c r="H18" s="8"/>
      <c r="I18" s="36"/>
      <c r="J18" s="68"/>
    </row>
    <row r="19" spans="1:10" ht="15.75" x14ac:dyDescent="0.25">
      <c r="A19" s="46" t="s">
        <v>57</v>
      </c>
      <c r="B19" s="136" t="s">
        <v>54</v>
      </c>
      <c r="C19" s="91" t="s">
        <v>18</v>
      </c>
      <c r="D19" s="41" t="s">
        <v>52</v>
      </c>
      <c r="E19" s="10"/>
      <c r="F19" s="10"/>
      <c r="G19" s="10"/>
      <c r="H19" s="10"/>
      <c r="I19" s="28"/>
      <c r="J19" s="62"/>
    </row>
    <row r="20" spans="1:10" s="1" customFormat="1" ht="12.75" x14ac:dyDescent="0.2">
      <c r="A20" s="47"/>
      <c r="B20" s="137" t="s">
        <v>55</v>
      </c>
      <c r="C20" s="16"/>
      <c r="D20" s="30" t="s">
        <v>83</v>
      </c>
      <c r="E20" s="21"/>
      <c r="F20" s="21"/>
      <c r="G20" s="99" t="s">
        <v>53</v>
      </c>
      <c r="H20" s="21"/>
      <c r="I20" s="21"/>
      <c r="J20" s="63"/>
    </row>
    <row r="21" spans="1:10" x14ac:dyDescent="0.25">
      <c r="B21" s="11"/>
      <c r="C21" s="12"/>
      <c r="D21" s="98" t="s">
        <v>48</v>
      </c>
      <c r="E21" s="21"/>
      <c r="F21" s="81"/>
      <c r="G21" s="15"/>
      <c r="H21" s="15"/>
      <c r="I21" s="16"/>
      <c r="J21" s="63"/>
    </row>
    <row r="22" spans="1:10" x14ac:dyDescent="0.25">
      <c r="B22" s="11"/>
      <c r="C22" s="12"/>
      <c r="D22" s="98" t="s">
        <v>49</v>
      </c>
      <c r="E22" s="21"/>
      <c r="F22" s="81"/>
      <c r="G22" s="15"/>
      <c r="H22" s="15"/>
      <c r="I22" s="16"/>
      <c r="J22" s="63"/>
    </row>
    <row r="23" spans="1:10" x14ac:dyDescent="0.25">
      <c r="B23" s="11"/>
      <c r="C23" s="12"/>
      <c r="D23" s="86" t="s">
        <v>50</v>
      </c>
      <c r="E23" s="80"/>
      <c r="F23" s="104"/>
      <c r="G23" s="15"/>
      <c r="H23" s="15"/>
      <c r="I23" s="16"/>
      <c r="J23" s="63"/>
    </row>
    <row r="24" spans="1:10" x14ac:dyDescent="0.25">
      <c r="B24" s="24"/>
      <c r="C24" s="6"/>
      <c r="D24" s="58"/>
      <c r="E24" s="37"/>
      <c r="F24" s="45"/>
      <c r="G24" s="8"/>
      <c r="H24" s="8"/>
      <c r="I24" s="36"/>
      <c r="J24" s="68"/>
    </row>
    <row r="25" spans="1:10" x14ac:dyDescent="0.25">
      <c r="B25" s="21"/>
      <c r="C25" s="12"/>
      <c r="D25" s="86"/>
      <c r="E25" s="21"/>
      <c r="F25" s="81"/>
      <c r="G25" s="15"/>
      <c r="H25" s="15"/>
      <c r="I25" s="16"/>
      <c r="J25" s="21"/>
    </row>
    <row r="26" spans="1:10" x14ac:dyDescent="0.25">
      <c r="I26" s="27"/>
      <c r="J26" s="1"/>
    </row>
    <row r="27" spans="1:10" x14ac:dyDescent="0.25">
      <c r="B27" s="138" t="s">
        <v>66</v>
      </c>
      <c r="C27" s="139"/>
      <c r="D27" s="23"/>
      <c r="E27" s="29" t="s">
        <v>63</v>
      </c>
      <c r="F27" s="10"/>
      <c r="G27" s="10"/>
      <c r="H27" s="10"/>
      <c r="I27" s="28"/>
      <c r="J27" s="62"/>
    </row>
    <row r="28" spans="1:10" ht="15.75" x14ac:dyDescent="0.25">
      <c r="B28" s="11" t="s">
        <v>2</v>
      </c>
      <c r="C28" s="12">
        <v>10000</v>
      </c>
      <c r="D28" s="114" t="s">
        <v>9</v>
      </c>
      <c r="E28" s="15"/>
      <c r="F28" s="15"/>
      <c r="G28" s="15"/>
      <c r="H28" s="115"/>
      <c r="I28" s="12"/>
      <c r="J28" s="83"/>
    </row>
    <row r="29" spans="1:10" x14ac:dyDescent="0.25">
      <c r="B29" s="11" t="s">
        <v>23</v>
      </c>
      <c r="C29" s="12">
        <f>-C28*0.062</f>
        <v>-620</v>
      </c>
      <c r="D29" s="15"/>
      <c r="E29" s="15"/>
      <c r="F29" s="15"/>
      <c r="G29" s="15"/>
      <c r="H29" s="115"/>
      <c r="I29" s="12"/>
      <c r="J29" s="83"/>
    </row>
    <row r="30" spans="1:10" ht="15.75" x14ac:dyDescent="0.25">
      <c r="B30" s="11" t="s">
        <v>8</v>
      </c>
      <c r="C30" s="6">
        <f>-C28*0.0145</f>
        <v>-145</v>
      </c>
      <c r="D30" s="116">
        <v>765</v>
      </c>
      <c r="E30" s="49" t="s">
        <v>10</v>
      </c>
      <c r="F30" s="21" t="s">
        <v>58</v>
      </c>
      <c r="G30" s="15"/>
      <c r="H30" s="21"/>
      <c r="I30" s="12"/>
      <c r="J30" s="83"/>
    </row>
    <row r="31" spans="1:10" x14ac:dyDescent="0.25">
      <c r="B31" s="117" t="s">
        <v>61</v>
      </c>
      <c r="C31" s="118">
        <f>SUM(C28:C30)</f>
        <v>9235</v>
      </c>
      <c r="D31" s="13"/>
      <c r="E31" s="119" t="s">
        <v>86</v>
      </c>
      <c r="F31" s="119"/>
      <c r="G31" s="119"/>
      <c r="H31" s="119"/>
      <c r="I31" s="12"/>
      <c r="J31" s="83"/>
    </row>
    <row r="32" spans="1:10" ht="15.75" x14ac:dyDescent="0.25">
      <c r="B32" s="66" t="s">
        <v>25</v>
      </c>
      <c r="C32" s="104">
        <f>C47</f>
        <v>8818.8976377952768</v>
      </c>
      <c r="D32" s="48" t="s">
        <v>17</v>
      </c>
      <c r="E32" s="120" t="s">
        <v>62</v>
      </c>
      <c r="F32" s="15"/>
      <c r="G32" s="15"/>
      <c r="H32" s="15"/>
      <c r="I32" s="12"/>
      <c r="J32" s="83"/>
    </row>
    <row r="33" spans="1:10" x14ac:dyDescent="0.25">
      <c r="B33" s="24"/>
      <c r="C33" s="6"/>
      <c r="D33" s="121"/>
      <c r="E33" s="122"/>
      <c r="F33" s="8"/>
      <c r="G33" s="8"/>
      <c r="H33" s="8"/>
      <c r="I33" s="6"/>
      <c r="J33" s="76"/>
    </row>
    <row r="34" spans="1:10" s="1" customFormat="1" x14ac:dyDescent="0.2">
      <c r="A34" s="47"/>
      <c r="B34" s="112" t="s">
        <v>10</v>
      </c>
      <c r="C34" s="113" t="s">
        <v>21</v>
      </c>
      <c r="D34" s="51" t="s">
        <v>3</v>
      </c>
      <c r="E34" s="52" t="s">
        <v>22</v>
      </c>
      <c r="F34" s="52"/>
      <c r="G34" s="56"/>
      <c r="H34" s="53"/>
      <c r="I34" s="54"/>
      <c r="J34" s="55"/>
    </row>
    <row r="35" spans="1:10" s="1" customFormat="1" x14ac:dyDescent="0.25">
      <c r="A35" s="46" t="s">
        <v>57</v>
      </c>
      <c r="B35" s="40" t="s">
        <v>26</v>
      </c>
      <c r="C35" s="108">
        <f>D30</f>
        <v>765</v>
      </c>
      <c r="D35" s="123">
        <v>0.64770000000000005</v>
      </c>
      <c r="E35" s="109">
        <f>C35/D35</f>
        <v>1181.1023622047244</v>
      </c>
      <c r="F35" s="110"/>
      <c r="G35" s="124" t="s">
        <v>20</v>
      </c>
      <c r="H35" s="125"/>
      <c r="I35" s="125"/>
      <c r="J35" s="126"/>
    </row>
    <row r="36" spans="1:10" s="107" customFormat="1" ht="15" customHeight="1" x14ac:dyDescent="0.25">
      <c r="A36" s="105"/>
      <c r="B36" s="106"/>
      <c r="C36" s="111"/>
      <c r="D36" s="130" t="s">
        <v>13</v>
      </c>
      <c r="E36" s="131"/>
      <c r="F36" s="132"/>
      <c r="G36" s="127" t="s">
        <v>59</v>
      </c>
      <c r="H36" s="128"/>
      <c r="I36" s="128"/>
      <c r="J36" s="129"/>
    </row>
    <row r="37" spans="1:10" s="1" customFormat="1" ht="12.75" x14ac:dyDescent="0.2">
      <c r="A37" s="47"/>
      <c r="B37" s="60" t="s">
        <v>7</v>
      </c>
      <c r="C37" s="61">
        <f>E35</f>
        <v>1181.1023622047244</v>
      </c>
      <c r="D37" s="30">
        <v>0.25</v>
      </c>
      <c r="E37" s="31">
        <f>C37*D37</f>
        <v>295.2755905511811</v>
      </c>
      <c r="F37" s="31"/>
      <c r="G37" s="25" t="s">
        <v>27</v>
      </c>
      <c r="H37" s="21"/>
      <c r="I37" s="16"/>
      <c r="J37" s="63"/>
    </row>
    <row r="38" spans="1:10" s="1" customFormat="1" ht="12.75" x14ac:dyDescent="0.2">
      <c r="A38" s="47"/>
      <c r="B38" s="17" t="s">
        <v>6</v>
      </c>
      <c r="C38" s="42">
        <f>E35</f>
        <v>1181.1023622047244</v>
      </c>
      <c r="D38" s="30">
        <v>0.1023</v>
      </c>
      <c r="E38" s="33">
        <f>C38*D38</f>
        <v>120.8267716535433</v>
      </c>
      <c r="F38" s="31"/>
      <c r="G38" s="25" t="s">
        <v>28</v>
      </c>
      <c r="H38" s="21"/>
      <c r="I38" s="16"/>
      <c r="J38" s="63"/>
    </row>
    <row r="39" spans="1:10" s="1" customFormat="1" ht="12.75" x14ac:dyDescent="0.2">
      <c r="A39" s="47"/>
      <c r="B39" s="64" t="s">
        <v>60</v>
      </c>
      <c r="C39" s="16"/>
      <c r="D39" s="30"/>
      <c r="E39" s="31">
        <f>SUM(E37:E38)</f>
        <v>416.10236220472439</v>
      </c>
      <c r="F39" s="21"/>
      <c r="G39" s="21"/>
      <c r="H39" s="21"/>
      <c r="I39" s="16"/>
      <c r="J39" s="63"/>
    </row>
    <row r="40" spans="1:10" s="1" customFormat="1" ht="12.75" x14ac:dyDescent="0.2">
      <c r="A40" s="47"/>
      <c r="B40" s="64"/>
      <c r="C40" s="16"/>
      <c r="D40" s="30"/>
      <c r="E40" s="31"/>
      <c r="F40" s="21"/>
      <c r="G40" s="21"/>
      <c r="H40" s="21"/>
      <c r="I40" s="16"/>
      <c r="J40" s="63"/>
    </row>
    <row r="41" spans="1:10" s="1" customFormat="1" ht="12.75" x14ac:dyDescent="0.2">
      <c r="A41" s="47"/>
      <c r="B41" s="11"/>
      <c r="C41" s="16"/>
      <c r="D41" s="30"/>
      <c r="E41" s="14" t="s">
        <v>5</v>
      </c>
      <c r="F41" s="21"/>
      <c r="G41" s="21"/>
      <c r="H41" s="21"/>
      <c r="I41" s="16"/>
      <c r="J41" s="63"/>
    </row>
    <row r="42" spans="1:10" s="1" customFormat="1" ht="12.75" x14ac:dyDescent="0.2">
      <c r="A42" s="47"/>
      <c r="B42" s="11" t="s">
        <v>2</v>
      </c>
      <c r="C42" s="16">
        <v>10000</v>
      </c>
      <c r="D42" s="30"/>
      <c r="E42" s="16">
        <v>10000</v>
      </c>
      <c r="F42" s="21"/>
      <c r="G42" s="21"/>
      <c r="H42" s="21"/>
      <c r="I42" s="16"/>
      <c r="J42" s="63"/>
    </row>
    <row r="43" spans="1:10" s="1" customFormat="1" ht="12.75" x14ac:dyDescent="0.2">
      <c r="A43" s="47"/>
      <c r="B43" s="65" t="s">
        <v>14</v>
      </c>
      <c r="C43" s="16">
        <f>-E37</f>
        <v>-295.2755905511811</v>
      </c>
      <c r="D43" s="30"/>
      <c r="E43" s="16">
        <f>C29</f>
        <v>-620</v>
      </c>
      <c r="F43" s="21"/>
      <c r="G43" s="20" t="s">
        <v>64</v>
      </c>
      <c r="H43" s="21"/>
      <c r="I43" s="16"/>
      <c r="J43" s="63"/>
    </row>
    <row r="44" spans="1:10" s="1" customFormat="1" ht="12.75" x14ac:dyDescent="0.2">
      <c r="A44" s="47"/>
      <c r="B44" s="65" t="s">
        <v>15</v>
      </c>
      <c r="C44" s="16">
        <f>-E38</f>
        <v>-120.8267716535433</v>
      </c>
      <c r="D44" s="30"/>
      <c r="E44" s="36">
        <f>C30</f>
        <v>-145</v>
      </c>
      <c r="F44" s="21"/>
      <c r="G44" s="20" t="s">
        <v>65</v>
      </c>
      <c r="H44" s="21"/>
      <c r="I44" s="16"/>
      <c r="J44" s="63"/>
    </row>
    <row r="45" spans="1:10" s="1" customFormat="1" ht="12.75" x14ac:dyDescent="0.2">
      <c r="A45" s="47"/>
      <c r="B45" s="65" t="s">
        <v>29</v>
      </c>
      <c r="C45" s="16">
        <f>C29</f>
        <v>-620</v>
      </c>
      <c r="D45" s="30"/>
      <c r="E45" s="16">
        <f>SUM(E42:E44)</f>
        <v>9235</v>
      </c>
      <c r="F45" s="21"/>
      <c r="G45" s="20"/>
      <c r="H45" s="21"/>
      <c r="I45" s="16"/>
      <c r="J45" s="63"/>
    </row>
    <row r="46" spans="1:10" s="1" customFormat="1" ht="12.75" x14ac:dyDescent="0.2">
      <c r="A46" s="47"/>
      <c r="B46" s="65" t="s">
        <v>1</v>
      </c>
      <c r="C46" s="36">
        <f>C30</f>
        <v>-145</v>
      </c>
      <c r="D46" s="30"/>
      <c r="E46" s="16">
        <f>C43</f>
        <v>-295.2755905511811</v>
      </c>
      <c r="F46" s="21"/>
      <c r="G46" s="21" t="s">
        <v>30</v>
      </c>
      <c r="H46" s="21"/>
      <c r="I46" s="16"/>
      <c r="J46" s="63"/>
    </row>
    <row r="47" spans="1:10" s="1" customFormat="1" x14ac:dyDescent="0.2">
      <c r="A47" s="47"/>
      <c r="B47" s="78" t="s">
        <v>16</v>
      </c>
      <c r="C47" s="42">
        <f>SUM(C42:C46)</f>
        <v>8818.8976377952768</v>
      </c>
      <c r="D47" s="48" t="s">
        <v>17</v>
      </c>
      <c r="E47" s="36">
        <f>C44</f>
        <v>-120.8267716535433</v>
      </c>
      <c r="F47" s="57" t="s">
        <v>17</v>
      </c>
      <c r="G47" s="21" t="s">
        <v>31</v>
      </c>
      <c r="H47" s="21"/>
      <c r="I47" s="16"/>
      <c r="J47" s="63"/>
    </row>
    <row r="48" spans="1:10" s="1" customFormat="1" ht="12.75" x14ac:dyDescent="0.2">
      <c r="A48" s="47"/>
      <c r="B48" s="11"/>
      <c r="C48" s="16"/>
      <c r="D48" s="30"/>
      <c r="E48" s="42">
        <f>SUM(E45:E47)</f>
        <v>8818.8976377952768</v>
      </c>
      <c r="F48" s="21"/>
      <c r="G48" s="21"/>
      <c r="H48" s="21"/>
      <c r="I48" s="21"/>
      <c r="J48" s="63"/>
    </row>
    <row r="49" spans="1:10" s="1" customFormat="1" ht="12.75" x14ac:dyDescent="0.2">
      <c r="A49" s="47"/>
      <c r="B49" s="24"/>
      <c r="C49" s="36"/>
      <c r="D49" s="32"/>
      <c r="E49" s="37"/>
      <c r="F49" s="67"/>
      <c r="G49" s="37"/>
      <c r="H49" s="37"/>
      <c r="I49" s="36"/>
      <c r="J49" s="68"/>
    </row>
    <row r="50" spans="1:10" s="1" customFormat="1" ht="12.75" x14ac:dyDescent="0.2">
      <c r="A50" s="47"/>
      <c r="B50" s="2"/>
      <c r="C50" s="44"/>
      <c r="D50" s="26"/>
      <c r="I50" s="27"/>
    </row>
    <row r="52" spans="1:10" s="1" customFormat="1" x14ac:dyDescent="0.25">
      <c r="A52" s="46" t="s">
        <v>56</v>
      </c>
      <c r="B52" s="70" t="s">
        <v>19</v>
      </c>
      <c r="C52" s="71"/>
      <c r="D52" s="39"/>
      <c r="E52" s="39"/>
      <c r="F52" s="39"/>
      <c r="G52" s="87" t="s">
        <v>74</v>
      </c>
      <c r="H52" s="39"/>
      <c r="I52" s="71"/>
      <c r="J52" s="72"/>
    </row>
    <row r="53" spans="1:10" s="1" customFormat="1" ht="12.75" x14ac:dyDescent="0.2">
      <c r="A53" s="47"/>
      <c r="B53" s="74" t="s">
        <v>2</v>
      </c>
      <c r="C53" s="28">
        <v>10000</v>
      </c>
      <c r="D53" s="41">
        <v>0.25</v>
      </c>
      <c r="E53" s="43">
        <f>C53*D53</f>
        <v>2500</v>
      </c>
      <c r="F53" s="43"/>
      <c r="G53" s="88" t="s">
        <v>4</v>
      </c>
      <c r="H53" s="75">
        <v>0.25</v>
      </c>
      <c r="I53" s="28"/>
      <c r="J53" s="62"/>
    </row>
    <row r="54" spans="1:10" s="1" customFormat="1" ht="12.75" x14ac:dyDescent="0.2">
      <c r="A54" s="47"/>
      <c r="B54" s="22" t="s">
        <v>2</v>
      </c>
      <c r="C54" s="16">
        <v>10000</v>
      </c>
      <c r="D54" s="32">
        <v>0.1023</v>
      </c>
      <c r="E54" s="33">
        <f>C54*D54</f>
        <v>1023</v>
      </c>
      <c r="F54" s="31"/>
      <c r="G54" s="89" t="s">
        <v>0</v>
      </c>
      <c r="H54" s="69" t="s">
        <v>24</v>
      </c>
      <c r="I54" s="16"/>
      <c r="J54" s="63"/>
    </row>
    <row r="55" spans="1:10" s="1" customFormat="1" ht="12.75" x14ac:dyDescent="0.2">
      <c r="A55" s="47"/>
      <c r="B55" s="11"/>
      <c r="C55" s="36" t="s">
        <v>12</v>
      </c>
      <c r="D55" s="34">
        <f>SUM(D53:D54)</f>
        <v>0.3523</v>
      </c>
      <c r="E55" s="33">
        <f>SUM(E53:E54)</f>
        <v>3523</v>
      </c>
      <c r="F55" s="77"/>
      <c r="G55" s="19" t="s">
        <v>11</v>
      </c>
      <c r="H55" s="37"/>
      <c r="I55" s="36"/>
      <c r="J55" s="68"/>
    </row>
    <row r="56" spans="1:10" s="1" customFormat="1" ht="12.75" x14ac:dyDescent="0.2">
      <c r="A56" s="47"/>
      <c r="B56" s="11"/>
      <c r="C56" s="16" t="s">
        <v>3</v>
      </c>
      <c r="D56" s="30">
        <v>0.64770000000000005</v>
      </c>
      <c r="E56" s="14" t="s">
        <v>3</v>
      </c>
      <c r="F56" s="14"/>
      <c r="G56" s="18" t="s">
        <v>79</v>
      </c>
      <c r="H56" s="21"/>
      <c r="I56" s="16"/>
      <c r="J56" s="63"/>
    </row>
    <row r="57" spans="1:10" s="1" customFormat="1" ht="7.5" customHeight="1" x14ac:dyDescent="0.2">
      <c r="A57" s="47"/>
      <c r="B57" s="11"/>
      <c r="C57" s="16"/>
      <c r="D57" s="30"/>
      <c r="E57" s="21"/>
      <c r="F57" s="21"/>
      <c r="G57" s="11"/>
      <c r="H57" s="21"/>
      <c r="I57" s="16"/>
      <c r="J57" s="63"/>
    </row>
    <row r="58" spans="1:10" s="1" customFormat="1" x14ac:dyDescent="0.2">
      <c r="A58" s="47"/>
      <c r="B58" s="11"/>
      <c r="C58" s="16"/>
      <c r="D58" s="30" t="s">
        <v>71</v>
      </c>
      <c r="E58" s="16">
        <v>10000</v>
      </c>
      <c r="F58" s="114" t="s">
        <v>9</v>
      </c>
      <c r="G58" s="11"/>
      <c r="H58" s="21"/>
      <c r="I58" s="16"/>
      <c r="J58" s="63"/>
    </row>
    <row r="59" spans="1:10" s="1" customFormat="1" x14ac:dyDescent="0.2">
      <c r="A59" s="47"/>
      <c r="B59" s="11"/>
      <c r="C59" s="16"/>
      <c r="D59" s="59" t="s">
        <v>67</v>
      </c>
      <c r="E59" s="16">
        <f>C45</f>
        <v>-620</v>
      </c>
      <c r="F59" s="49" t="s">
        <v>10</v>
      </c>
      <c r="G59" s="11" t="s">
        <v>78</v>
      </c>
      <c r="H59" s="21"/>
      <c r="I59" s="16"/>
      <c r="J59" s="63"/>
    </row>
    <row r="60" spans="1:10" s="1" customFormat="1" x14ac:dyDescent="0.2">
      <c r="A60" s="47"/>
      <c r="B60" s="11"/>
      <c r="C60" s="16"/>
      <c r="D60" s="59" t="s">
        <v>68</v>
      </c>
      <c r="E60" s="16">
        <f>C46</f>
        <v>-145</v>
      </c>
      <c r="F60" s="49" t="s">
        <v>10</v>
      </c>
      <c r="G60" s="11" t="s">
        <v>77</v>
      </c>
      <c r="H60" s="21"/>
      <c r="I60" s="16"/>
      <c r="J60" s="63"/>
    </row>
    <row r="61" spans="1:10" s="1" customFormat="1" ht="12.75" x14ac:dyDescent="0.2">
      <c r="A61" s="47"/>
      <c r="B61" s="11"/>
      <c r="C61" s="16"/>
      <c r="D61" s="59" t="s">
        <v>69</v>
      </c>
      <c r="E61" s="16">
        <f>-E53</f>
        <v>-2500</v>
      </c>
      <c r="F61" s="35"/>
      <c r="G61" s="11" t="s">
        <v>75</v>
      </c>
      <c r="H61" s="21"/>
      <c r="I61" s="16"/>
      <c r="J61" s="63"/>
    </row>
    <row r="62" spans="1:10" s="1" customFormat="1" ht="12.75" x14ac:dyDescent="0.2">
      <c r="A62" s="47"/>
      <c r="B62" s="11"/>
      <c r="C62" s="16"/>
      <c r="D62" s="59" t="s">
        <v>0</v>
      </c>
      <c r="E62" s="36">
        <f>-E54</f>
        <v>-1023</v>
      </c>
      <c r="F62" s="35"/>
      <c r="G62" s="11" t="s">
        <v>76</v>
      </c>
      <c r="H62" s="21"/>
      <c r="I62" s="16"/>
      <c r="J62" s="63"/>
    </row>
    <row r="63" spans="1:10" s="1" customFormat="1" ht="12.75" x14ac:dyDescent="0.2">
      <c r="A63" s="47"/>
      <c r="B63" s="11"/>
      <c r="C63" s="16"/>
      <c r="D63" s="30" t="s">
        <v>70</v>
      </c>
      <c r="E63" s="50">
        <f>SUM(E58:E62)</f>
        <v>5712</v>
      </c>
      <c r="F63" s="35"/>
      <c r="G63" s="11" t="s">
        <v>72</v>
      </c>
      <c r="H63" s="21"/>
      <c r="I63" s="16"/>
      <c r="J63" s="63"/>
    </row>
    <row r="64" spans="1:10" s="1" customFormat="1" ht="12.75" x14ac:dyDescent="0.2">
      <c r="A64" s="47"/>
      <c r="B64" s="11"/>
      <c r="C64" s="16"/>
      <c r="D64" s="30"/>
      <c r="E64" s="16"/>
      <c r="F64" s="35"/>
      <c r="G64" s="11"/>
      <c r="H64" s="21"/>
      <c r="I64" s="16"/>
      <c r="J64" s="63"/>
    </row>
    <row r="65" spans="1:10" s="1" customFormat="1" x14ac:dyDescent="0.2">
      <c r="A65" s="47"/>
      <c r="B65" s="78" t="s">
        <v>16</v>
      </c>
      <c r="C65" s="48" t="s">
        <v>17</v>
      </c>
      <c r="D65" s="30" t="s">
        <v>73</v>
      </c>
      <c r="E65" s="73">
        <f>E63/D56</f>
        <v>8818.8976377952749</v>
      </c>
      <c r="F65" s="16"/>
      <c r="G65" s="90" t="s">
        <v>82</v>
      </c>
      <c r="H65" s="21"/>
      <c r="I65" s="16"/>
      <c r="J65" s="63"/>
    </row>
    <row r="66" spans="1:10" s="1" customFormat="1" x14ac:dyDescent="0.2">
      <c r="A66" s="47"/>
      <c r="B66" s="78"/>
      <c r="C66" s="48"/>
      <c r="D66" s="30"/>
      <c r="E66" s="73"/>
      <c r="F66" s="16"/>
      <c r="G66" s="11"/>
      <c r="H66" s="21"/>
      <c r="I66" s="16"/>
      <c r="J66" s="63"/>
    </row>
    <row r="67" spans="1:10" s="1" customFormat="1" ht="12.75" x14ac:dyDescent="0.2">
      <c r="A67" s="47"/>
      <c r="B67" s="24"/>
      <c r="C67" s="36"/>
      <c r="D67" s="79" t="s">
        <v>22</v>
      </c>
      <c r="E67" s="38">
        <v>1181.0999999999999</v>
      </c>
      <c r="F67" s="37" t="s">
        <v>80</v>
      </c>
      <c r="G67" s="19" t="s">
        <v>81</v>
      </c>
      <c r="H67" s="37"/>
      <c r="I67" s="36"/>
      <c r="J67" s="68"/>
    </row>
  </sheetData>
  <mergeCells count="5">
    <mergeCell ref="G35:J35"/>
    <mergeCell ref="G36:J36"/>
    <mergeCell ref="D36:F36"/>
    <mergeCell ref="B1:J1"/>
    <mergeCell ref="B27:C27"/>
  </mergeCells>
  <pageMargins left="0.7" right="0.7" top="0.5" bottom="0.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2013-07-15T04:32:22Z</dcterms:modified>
</cp:coreProperties>
</file>