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rth.parker\Desktop\Garth's\LA APA\Summer Prep Courses\2017\Chapter 3 Part 2_6.24.2017\"/>
    </mc:Choice>
  </mc:AlternateContent>
  <bookViews>
    <workbookView xWindow="0" yWindow="0" windowWidth="23040" windowHeight="9408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E5" i="1" l="1"/>
  <c r="E4" i="1"/>
  <c r="B25" i="1" l="1"/>
  <c r="B24" i="1"/>
  <c r="B23" i="1"/>
  <c r="B22" i="1"/>
  <c r="D39" i="1"/>
  <c r="D33" i="1"/>
  <c r="D8" i="1"/>
  <c r="D10" i="1" s="1"/>
  <c r="B8" i="1"/>
  <c r="B14" i="1" s="1"/>
  <c r="D14" i="1" s="1"/>
  <c r="E6" i="1" l="1"/>
  <c r="D13" i="1"/>
  <c r="C24" i="1"/>
  <c r="C22" i="1"/>
  <c r="D22" i="1" s="1"/>
  <c r="C23" i="1"/>
  <c r="D23" i="1" s="1"/>
  <c r="C25" i="1"/>
  <c r="D25" i="1" s="1"/>
  <c r="D11" i="1"/>
  <c r="D12" i="1"/>
  <c r="D24" i="1" l="1"/>
  <c r="D27" i="1" s="1"/>
  <c r="D16" i="1" l="1"/>
  <c r="D18" i="1" s="1"/>
  <c r="D30" i="1" l="1"/>
  <c r="D36" i="1" s="1"/>
  <c r="D32" i="1" l="1"/>
  <c r="B35" i="1" l="1"/>
  <c r="D35" i="1" s="1"/>
  <c r="B34" i="1"/>
  <c r="D34" i="1" s="1"/>
  <c r="B37" i="1"/>
  <c r="D37" i="1" s="1"/>
  <c r="B38" i="1"/>
  <c r="D38" i="1" s="1"/>
  <c r="D41" i="1" l="1"/>
</calcChain>
</file>

<file path=xl/sharedStrings.xml><?xml version="1.0" encoding="utf-8"?>
<sst xmlns="http://schemas.openxmlformats.org/spreadsheetml/2006/main" count="47" uniqueCount="39">
  <si>
    <t>desired net</t>
  </si>
  <si>
    <t>after tax deduction</t>
  </si>
  <si>
    <t>Cafeteria Plan Deduciton</t>
  </si>
  <si>
    <t>100% less elective deferral</t>
  </si>
  <si>
    <t>Fed tax</t>
  </si>
  <si>
    <t>SS</t>
  </si>
  <si>
    <t>M/C</t>
  </si>
  <si>
    <t>State</t>
  </si>
  <si>
    <t>% of elective deferral (401k)</t>
  </si>
  <si>
    <t>Total</t>
  </si>
  <si>
    <t>Gross Pay is</t>
  </si>
  <si>
    <t>Gross</t>
  </si>
  <si>
    <t>401k</t>
  </si>
  <si>
    <t>Net</t>
  </si>
  <si>
    <t>Less section 125 X FICA</t>
  </si>
  <si>
    <t>Less section 125 X M/C</t>
  </si>
  <si>
    <t>Less section 125 X State</t>
  </si>
  <si>
    <t>Less Section 125 X FIT</t>
  </si>
  <si>
    <t>Amount to be gross up</t>
  </si>
  <si>
    <t>less 125 ded</t>
  </si>
  <si>
    <t xml:space="preserve">   SS taxable </t>
  </si>
  <si>
    <t xml:space="preserve">    M/C taxable</t>
  </si>
  <si>
    <t>FIT   FIT taxable</t>
  </si>
  <si>
    <t>State   SIT taxable</t>
  </si>
  <si>
    <t>After tax ded</t>
  </si>
  <si>
    <t>Senario</t>
  </si>
  <si>
    <t>+</t>
  </si>
  <si>
    <t>-</t>
  </si>
  <si>
    <t>100% - total (line 14)</t>
  </si>
  <si>
    <t>After Tax Ded</t>
  </si>
  <si>
    <t>Sec 125 Pre Tax Ded</t>
  </si>
  <si>
    <t>Taxable Wages</t>
  </si>
  <si>
    <t>X (100%-401k%)</t>
  </si>
  <si>
    <t>=line E4-all taxes on pretax deductions</t>
  </si>
  <si>
    <t>A/T Ded</t>
  </si>
  <si>
    <t>P/T Ded</t>
  </si>
  <si>
    <t>=7636.35 divided by 56.52%</t>
  </si>
  <si>
    <t>100%-6% =</t>
  </si>
  <si>
    <t>Gross up - with pretax, aftertax and 401k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</si>
</sst>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"/>
    <numFmt numFmtId="165" formatCode="0.000%"/>
    <numFmt numFmtId="166" formatCode="#,##0.000"/>
    <numFmt numFmtId="167" formatCode="&quot;$&quot;#,##0.000"/>
  </numFmts>
  <fonts count="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0" fillId="0" borderId="0" xfId="0" applyNumberFormat="1"/>
    <xf numFmtId="10" fontId="0" fillId="2" borderId="0" xfId="0" applyNumberFormat="1" applyFill="1"/>
    <xf numFmtId="10" fontId="0" fillId="0" borderId="0" xfId="0" applyNumberFormat="1"/>
    <xf numFmtId="165" fontId="0" fillId="0" borderId="0" xfId="0" applyNumberFormat="1"/>
    <xf numFmtId="4" fontId="0" fillId="0" borderId="0" xfId="0" applyNumberFormat="1"/>
    <xf numFmtId="2" fontId="0" fillId="0" borderId="0" xfId="0" applyNumberFormat="1"/>
    <xf numFmtId="164" fontId="0" fillId="0" borderId="1" xfId="0" applyNumberFormat="1" applyBorder="1"/>
    <xf numFmtId="164" fontId="0" fillId="3" borderId="0" xfId="0" applyNumberFormat="1" applyFill="1"/>
    <xf numFmtId="0" fontId="2" fillId="0" borderId="0" xfId="0" applyFont="1"/>
    <xf numFmtId="164" fontId="2" fillId="0" borderId="0" xfId="0" applyNumberFormat="1" applyFont="1" applyAlignment="1">
      <alignment horizontal="left"/>
    </xf>
    <xf numFmtId="164" fontId="0" fillId="4" borderId="0" xfId="0" applyNumberFormat="1" applyFill="1"/>
    <xf numFmtId="10" fontId="0" fillId="4" borderId="0" xfId="0" applyNumberFormat="1" applyFill="1"/>
    <xf numFmtId="10" fontId="2" fillId="0" borderId="0" xfId="0" applyNumberFormat="1" applyFont="1"/>
    <xf numFmtId="10" fontId="0" fillId="0" borderId="0" xfId="0" applyNumberFormat="1" applyFill="1"/>
    <xf numFmtId="10" fontId="0" fillId="0" borderId="1" xfId="0" applyNumberFormat="1" applyBorder="1"/>
    <xf numFmtId="165" fontId="0" fillId="0" borderId="1" xfId="0" applyNumberFormat="1" applyBorder="1"/>
    <xf numFmtId="0" fontId="3" fillId="0" borderId="0" xfId="0" applyFont="1"/>
    <xf numFmtId="0" fontId="2" fillId="0" borderId="0" xfId="0" quotePrefix="1" applyFont="1"/>
    <xf numFmtId="166" fontId="0" fillId="0" borderId="0" xfId="0" applyNumberFormat="1" applyBorder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zoomScale="130" zoomScaleNormal="130" workbookViewId="0">
      <selection activeCell="A2" sqref="A2"/>
    </sheetView>
  </sheetViews>
  <sheetFormatPr defaultRowHeight="13.2" x14ac:dyDescent="0.25"/>
  <cols>
    <col min="1" max="1" width="25" bestFit="1" customWidth="1"/>
    <col min="3" max="3" width="15.44140625" customWidth="1"/>
    <col min="4" max="4" width="13.44140625" bestFit="1" customWidth="1"/>
    <col min="5" max="5" width="10.44140625" bestFit="1" customWidth="1"/>
    <col min="6" max="6" width="5" customWidth="1"/>
    <col min="7" max="7" width="17.6640625" customWidth="1"/>
  </cols>
  <sheetData>
    <row r="1" spans="1:8" x14ac:dyDescent="0.25">
      <c r="A1" t="s">
        <v>38</v>
      </c>
    </row>
    <row r="3" spans="1:8" x14ac:dyDescent="0.25">
      <c r="A3" t="s">
        <v>0</v>
      </c>
      <c r="E3" s="1">
        <v>15000</v>
      </c>
      <c r="F3" t="s">
        <v>26</v>
      </c>
      <c r="G3" s="17" t="s">
        <v>25</v>
      </c>
    </row>
    <row r="4" spans="1:8" x14ac:dyDescent="0.25">
      <c r="A4" t="s">
        <v>1</v>
      </c>
      <c r="C4" s="1"/>
      <c r="D4" t="s">
        <v>34</v>
      </c>
      <c r="E4" s="1">
        <f>H6</f>
        <v>75</v>
      </c>
      <c r="F4" t="s">
        <v>26</v>
      </c>
      <c r="G4" s="10" t="s">
        <v>13</v>
      </c>
      <c r="H4" s="11">
        <v>6700</v>
      </c>
    </row>
    <row r="5" spans="1:8" x14ac:dyDescent="0.25">
      <c r="A5" t="s">
        <v>2</v>
      </c>
      <c r="C5" s="1"/>
      <c r="D5" t="s">
        <v>35</v>
      </c>
      <c r="E5" s="7">
        <f>H7</f>
        <v>150</v>
      </c>
      <c r="F5" t="s">
        <v>26</v>
      </c>
      <c r="G5" s="9" t="s">
        <v>12</v>
      </c>
      <c r="H5" s="12">
        <v>0.06</v>
      </c>
    </row>
    <row r="6" spans="1:8" x14ac:dyDescent="0.25">
      <c r="C6" s="1"/>
      <c r="E6" s="8">
        <f>SUM(E3:E5)</f>
        <v>15225</v>
      </c>
      <c r="G6" s="9" t="s">
        <v>29</v>
      </c>
      <c r="H6" s="11">
        <v>75</v>
      </c>
    </row>
    <row r="7" spans="1:8" x14ac:dyDescent="0.25">
      <c r="C7" s="1"/>
      <c r="G7" s="9" t="s">
        <v>30</v>
      </c>
      <c r="H7" s="11">
        <v>150</v>
      </c>
    </row>
    <row r="8" spans="1:8" x14ac:dyDescent="0.25">
      <c r="A8" t="s">
        <v>3</v>
      </c>
      <c r="B8" s="14">
        <f>H5</f>
        <v>0.06</v>
      </c>
      <c r="C8" s="13" t="s">
        <v>37</v>
      </c>
      <c r="D8" s="3">
        <f>100%-H5</f>
        <v>0.94</v>
      </c>
    </row>
    <row r="9" spans="1:8" x14ac:dyDescent="0.25">
      <c r="B9" s="14"/>
      <c r="C9" s="13"/>
      <c r="D9" s="3"/>
    </row>
    <row r="10" spans="1:8" x14ac:dyDescent="0.25">
      <c r="A10" t="s">
        <v>4</v>
      </c>
      <c r="B10" s="12">
        <v>0.25</v>
      </c>
      <c r="C10" s="13" t="s">
        <v>32</v>
      </c>
      <c r="D10" s="3">
        <f>B10*D8</f>
        <v>0.23499999999999999</v>
      </c>
    </row>
    <row r="11" spans="1:8" x14ac:dyDescent="0.25">
      <c r="A11" t="s">
        <v>5</v>
      </c>
      <c r="B11" s="2">
        <v>6.2E-2</v>
      </c>
      <c r="C11" s="3"/>
      <c r="D11" s="3">
        <f>B11</f>
        <v>6.2E-2</v>
      </c>
    </row>
    <row r="12" spans="1:8" x14ac:dyDescent="0.25">
      <c r="A12" t="s">
        <v>6</v>
      </c>
      <c r="B12" s="2">
        <v>1.4500000000000001E-2</v>
      </c>
      <c r="C12" s="3"/>
      <c r="D12" s="3">
        <f>B12</f>
        <v>1.4500000000000001E-2</v>
      </c>
    </row>
    <row r="13" spans="1:8" x14ac:dyDescent="0.25">
      <c r="A13" t="s">
        <v>7</v>
      </c>
      <c r="B13" s="2">
        <v>6.6000000000000003E-2</v>
      </c>
      <c r="C13" s="13" t="s">
        <v>32</v>
      </c>
      <c r="D13" s="3">
        <f>B13*D8</f>
        <v>6.2039999999999998E-2</v>
      </c>
    </row>
    <row r="14" spans="1:8" x14ac:dyDescent="0.25">
      <c r="A14" t="s">
        <v>8</v>
      </c>
      <c r="B14" s="14">
        <f>B8</f>
        <v>0.06</v>
      </c>
      <c r="D14" s="15">
        <f>B14</f>
        <v>0.06</v>
      </c>
    </row>
    <row r="16" spans="1:8" x14ac:dyDescent="0.25">
      <c r="A16" t="s">
        <v>9</v>
      </c>
      <c r="D16" s="15">
        <f>SUM(D10:D14)</f>
        <v>0.43353999999999998</v>
      </c>
    </row>
    <row r="18" spans="1:5" x14ac:dyDescent="0.25">
      <c r="A18" t="s">
        <v>28</v>
      </c>
      <c r="D18" s="16">
        <f>100%-D16</f>
        <v>0.56645999999999996</v>
      </c>
    </row>
    <row r="19" spans="1:5" x14ac:dyDescent="0.25">
      <c r="D19" s="4"/>
    </row>
    <row r="20" spans="1:5" x14ac:dyDescent="0.25">
      <c r="D20" s="19"/>
    </row>
    <row r="21" spans="1:5" x14ac:dyDescent="0.25">
      <c r="D21" s="4"/>
    </row>
    <row r="22" spans="1:5" x14ac:dyDescent="0.25">
      <c r="A22" t="s">
        <v>14</v>
      </c>
      <c r="B22" s="1">
        <f>H7</f>
        <v>150</v>
      </c>
      <c r="C22" s="3">
        <f>B11</f>
        <v>6.2E-2</v>
      </c>
      <c r="D22" s="8">
        <f>B22*C22</f>
        <v>9.3000000000000007</v>
      </c>
      <c r="E22" t="s">
        <v>27</v>
      </c>
    </row>
    <row r="23" spans="1:5" x14ac:dyDescent="0.25">
      <c r="A23" t="s">
        <v>15</v>
      </c>
      <c r="B23" s="1">
        <f>H7</f>
        <v>150</v>
      </c>
      <c r="C23" s="3">
        <f>B12</f>
        <v>1.4500000000000001E-2</v>
      </c>
      <c r="D23" s="8">
        <f>B23*C23</f>
        <v>2.1750000000000003</v>
      </c>
      <c r="E23" t="s">
        <v>27</v>
      </c>
    </row>
    <row r="24" spans="1:5" x14ac:dyDescent="0.25">
      <c r="A24" t="s">
        <v>16</v>
      </c>
      <c r="B24" s="1">
        <f>H7</f>
        <v>150</v>
      </c>
      <c r="C24" s="3">
        <f>B13</f>
        <v>6.6000000000000003E-2</v>
      </c>
      <c r="D24" s="8">
        <f>B24*C24</f>
        <v>9.9</v>
      </c>
      <c r="E24" t="s">
        <v>27</v>
      </c>
    </row>
    <row r="25" spans="1:5" x14ac:dyDescent="0.25">
      <c r="A25" t="s">
        <v>17</v>
      </c>
      <c r="B25" s="1">
        <f>H7</f>
        <v>150</v>
      </c>
      <c r="C25" s="3">
        <f>B10</f>
        <v>0.25</v>
      </c>
      <c r="D25" s="8">
        <f>B25*C25</f>
        <v>37.5</v>
      </c>
      <c r="E25" t="s">
        <v>27</v>
      </c>
    </row>
    <row r="26" spans="1:5" x14ac:dyDescent="0.25">
      <c r="B26" s="1"/>
      <c r="C26" s="3"/>
      <c r="D26" s="8"/>
    </row>
    <row r="27" spans="1:5" x14ac:dyDescent="0.25">
      <c r="A27" t="s">
        <v>18</v>
      </c>
      <c r="D27" s="8">
        <f>E6-D22-D23-D24-D25</f>
        <v>15166.125000000002</v>
      </c>
      <c r="E27" s="18" t="s">
        <v>33</v>
      </c>
    </row>
    <row r="28" spans="1:5" x14ac:dyDescent="0.25">
      <c r="D28" s="20"/>
    </row>
    <row r="29" spans="1:5" x14ac:dyDescent="0.25">
      <c r="D29" s="4"/>
    </row>
    <row r="30" spans="1:5" x14ac:dyDescent="0.25">
      <c r="A30" t="s">
        <v>10</v>
      </c>
      <c r="B30" s="18" t="s">
        <v>36</v>
      </c>
      <c r="D30" s="1">
        <f>D27/D18</f>
        <v>26773.514458214177</v>
      </c>
    </row>
    <row r="31" spans="1:5" x14ac:dyDescent="0.25">
      <c r="B31" s="9" t="s">
        <v>31</v>
      </c>
    </row>
    <row r="32" spans="1:5" x14ac:dyDescent="0.25">
      <c r="A32" t="s">
        <v>11</v>
      </c>
      <c r="D32" s="5">
        <f>D30</f>
        <v>26773.514458214177</v>
      </c>
    </row>
    <row r="33" spans="1:4" x14ac:dyDescent="0.25">
      <c r="A33" t="s">
        <v>19</v>
      </c>
      <c r="D33" s="5">
        <f>H7</f>
        <v>150</v>
      </c>
    </row>
    <row r="34" spans="1:4" x14ac:dyDescent="0.25">
      <c r="A34" t="s">
        <v>20</v>
      </c>
      <c r="B34" s="5">
        <f>D32-D33</f>
        <v>26623.514458214177</v>
      </c>
      <c r="D34" s="5">
        <f>B34*B11</f>
        <v>1650.6578964092789</v>
      </c>
    </row>
    <row r="35" spans="1:4" x14ac:dyDescent="0.25">
      <c r="A35" t="s">
        <v>21</v>
      </c>
      <c r="B35" s="5">
        <f>D32-D33</f>
        <v>26623.514458214177</v>
      </c>
      <c r="D35" s="5">
        <f>B35*B12</f>
        <v>386.04095964410556</v>
      </c>
    </row>
    <row r="36" spans="1:4" x14ac:dyDescent="0.25">
      <c r="A36" t="s">
        <v>12</v>
      </c>
      <c r="D36" s="5">
        <f>D30*B14</f>
        <v>1606.4108674928505</v>
      </c>
    </row>
    <row r="37" spans="1:4" x14ac:dyDescent="0.25">
      <c r="A37" t="s">
        <v>22</v>
      </c>
      <c r="B37" s="5">
        <f>D32-D33-D36</f>
        <v>25017.103590721326</v>
      </c>
      <c r="D37" s="5">
        <f>B37*B10</f>
        <v>6254.2758976803316</v>
      </c>
    </row>
    <row r="38" spans="1:4" x14ac:dyDescent="0.25">
      <c r="A38" t="s">
        <v>23</v>
      </c>
      <c r="B38" s="5">
        <f>D32-D33-D36</f>
        <v>25017.103590721326</v>
      </c>
      <c r="D38" s="5">
        <f>B38*B13</f>
        <v>1651.1288369876077</v>
      </c>
    </row>
    <row r="39" spans="1:4" x14ac:dyDescent="0.25">
      <c r="A39" t="s">
        <v>24</v>
      </c>
      <c r="D39" s="6">
        <f>H6</f>
        <v>75</v>
      </c>
    </row>
    <row r="40" spans="1:4" x14ac:dyDescent="0.25">
      <c r="D40" s="6"/>
    </row>
    <row r="41" spans="1:4" x14ac:dyDescent="0.25">
      <c r="A41" t="s">
        <v>13</v>
      </c>
      <c r="D41" s="1">
        <f>D32-D33-D34-D35-D36-D37-D38-D39</f>
        <v>15000.000000000002</v>
      </c>
    </row>
  </sheetData>
  <phoneticPr fontId="1" type="noConversion"/>
  <pageMargins left="0.75" right="0.75" top="1" bottom="1" header="0.5" footer="0.5"/>
  <pageSetup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Amgen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Aslanian</dc:creator>
  <cp:lastModifiedBy>Garth Parker</cp:lastModifiedBy>
  <cp:lastPrinted>2017-06-22T22:57:57Z</cp:lastPrinted>
  <dcterms:created xsi:type="dcterms:W3CDTF">2007-06-14T00:36:54Z</dcterms:created>
  <dcterms:modified xsi:type="dcterms:W3CDTF">2017-07-10T14:22:49Z</dcterms:modified>
</cp:coreProperties>
</file>